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smidova\Desktop\ISO 2025 AV\"/>
    </mc:Choice>
  </mc:AlternateContent>
  <xr:revisionPtr revIDLastSave="0" documentId="13_ncr:1_{8C424125-7EBD-4678-ADAF-3BC364DB2FFE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Mesicni spotreba" sheetId="1" r:id="rId1"/>
    <sheet name="Spotreba data" sheetId="2" r:id="rId2"/>
    <sheet name="Analyza" sheetId="3" r:id="rId3"/>
  </sheets>
  <definedNames>
    <definedName name="_xlnm.Print_Area" localSheetId="2">Analyza!$A$1:$I$82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2" l="1"/>
  <c r="K75" i="2"/>
  <c r="K76" i="2"/>
  <c r="K77" i="2"/>
  <c r="K78" i="2"/>
  <c r="K79" i="2"/>
  <c r="K80" i="2"/>
  <c r="K81" i="2"/>
  <c r="K82" i="2"/>
  <c r="K83" i="2"/>
  <c r="K84" i="2"/>
  <c r="K85" i="2"/>
  <c r="L74" i="2"/>
  <c r="L75" i="2"/>
  <c r="L76" i="2"/>
  <c r="L77" i="2"/>
  <c r="L78" i="2"/>
  <c r="L79" i="2"/>
  <c r="L80" i="2"/>
  <c r="L81" i="2"/>
  <c r="L82" i="2"/>
  <c r="L83" i="2"/>
  <c r="L84" i="2"/>
  <c r="L85" i="2"/>
  <c r="M74" i="2"/>
  <c r="M75" i="2"/>
  <c r="M76" i="2"/>
  <c r="M77" i="2"/>
  <c r="M78" i="2"/>
  <c r="M79" i="2"/>
  <c r="M80" i="2"/>
  <c r="M81" i="2"/>
  <c r="M82" i="2"/>
  <c r="M83" i="2"/>
  <c r="M84" i="2"/>
  <c r="M85" i="2"/>
  <c r="M111" i="1"/>
  <c r="H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111" i="1" s="1"/>
  <c r="K62" i="2" l="1"/>
  <c r="K63" i="2"/>
  <c r="K64" i="2"/>
  <c r="K65" i="2"/>
  <c r="K66" i="2"/>
  <c r="K67" i="2"/>
  <c r="K68" i="2"/>
  <c r="K69" i="2"/>
  <c r="K70" i="2"/>
  <c r="K71" i="2"/>
  <c r="K72" i="2"/>
  <c r="K73" i="2"/>
  <c r="L62" i="2"/>
  <c r="L63" i="2"/>
  <c r="L64" i="2"/>
  <c r="L65" i="2"/>
  <c r="L66" i="2"/>
  <c r="L67" i="2"/>
  <c r="L68" i="2"/>
  <c r="L69" i="2"/>
  <c r="L70" i="2"/>
  <c r="L71" i="2"/>
  <c r="L72" i="2"/>
  <c r="L73" i="2"/>
  <c r="M62" i="2"/>
  <c r="M63" i="2"/>
  <c r="M64" i="2"/>
  <c r="M65" i="2"/>
  <c r="M66" i="2"/>
  <c r="M67" i="2"/>
  <c r="M68" i="2"/>
  <c r="M69" i="2"/>
  <c r="M70" i="2"/>
  <c r="M71" i="2"/>
  <c r="M72" i="2"/>
  <c r="M73" i="2"/>
  <c r="M94" i="1"/>
  <c r="H94" i="1"/>
  <c r="O93" i="1"/>
  <c r="O92" i="1"/>
  <c r="O91" i="1"/>
  <c r="O90" i="1"/>
  <c r="O89" i="1"/>
  <c r="O88" i="1"/>
  <c r="O87" i="1"/>
  <c r="O86" i="1"/>
  <c r="O85" i="1"/>
  <c r="O84" i="1"/>
  <c r="O83" i="1"/>
  <c r="O82" i="1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L78" i="1"/>
  <c r="G78" i="1"/>
  <c r="K50" i="2"/>
  <c r="K51" i="2"/>
  <c r="K52" i="2"/>
  <c r="K53" i="2"/>
  <c r="K54" i="2"/>
  <c r="K55" i="2"/>
  <c r="K56" i="2"/>
  <c r="K57" i="2"/>
  <c r="K58" i="2"/>
  <c r="K59" i="2"/>
  <c r="K60" i="2"/>
  <c r="K61" i="2"/>
  <c r="L50" i="2"/>
  <c r="L51" i="2"/>
  <c r="L52" i="2"/>
  <c r="L53" i="2"/>
  <c r="L54" i="2"/>
  <c r="L55" i="2"/>
  <c r="L56" i="2"/>
  <c r="L57" i="2"/>
  <c r="L58" i="2"/>
  <c r="L59" i="2"/>
  <c r="L60" i="2"/>
  <c r="L61" i="2"/>
  <c r="K38" i="2"/>
  <c r="K39" i="2"/>
  <c r="K40" i="2"/>
  <c r="K41" i="2"/>
  <c r="K42" i="2"/>
  <c r="K43" i="2"/>
  <c r="K44" i="2"/>
  <c r="K45" i="2"/>
  <c r="K46" i="2"/>
  <c r="K47" i="2"/>
  <c r="K48" i="2"/>
  <c r="K49" i="2"/>
  <c r="L38" i="2"/>
  <c r="L39" i="2"/>
  <c r="L40" i="2"/>
  <c r="L41" i="2"/>
  <c r="L42" i="2"/>
  <c r="L43" i="2"/>
  <c r="L44" i="2"/>
  <c r="L45" i="2"/>
  <c r="L46" i="2"/>
  <c r="L47" i="2"/>
  <c r="L48" i="2"/>
  <c r="L49" i="2"/>
  <c r="G62" i="1"/>
  <c r="E62" i="1"/>
  <c r="I3" i="3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G46" i="1"/>
  <c r="E46" i="1"/>
  <c r="G30" i="1"/>
  <c r="E30" i="1"/>
  <c r="G14" i="1"/>
  <c r="E14" i="1"/>
</calcChain>
</file>

<file path=xl/sharedStrings.xml><?xml version="1.0" encoding="utf-8"?>
<sst xmlns="http://schemas.openxmlformats.org/spreadsheetml/2006/main" count="717" uniqueCount="163">
  <si>
    <t>Řada</t>
  </si>
  <si>
    <t>Poř.č.</t>
  </si>
  <si>
    <t>DUZP (DMR)</t>
  </si>
  <si>
    <t>Název</t>
  </si>
  <si>
    <t>Č.celk. bez DPH</t>
  </si>
  <si>
    <t>Poznámka 1 - 255</t>
  </si>
  <si>
    <t>700</t>
  </si>
  <si>
    <t>E.ON Energie, a.s.</t>
  </si>
  <si>
    <t>spotřeba el. energie  1.12.2019 - 31.12.2019     5,933 MWh</t>
  </si>
  <si>
    <t>spotřeba el. energie  1.1.2019 - 31.1.2019     6,913 MWh</t>
  </si>
  <si>
    <t>spotřeba el. energie  1.2.2019 - 28.2.2019     5,683 MWh</t>
  </si>
  <si>
    <t>spotřeba el. energie  1.3.2019 - 31.3.2019     5,094 MWh</t>
  </si>
  <si>
    <t>spotřeba el. energie  1.4.2019 - 30.4.2019     3,948 MWh</t>
  </si>
  <si>
    <t>spotřeba el. energie  1.5.2019 - 31.5.2019     4,524 MWh</t>
  </si>
  <si>
    <t>spotřeba el. energie  1.6.2019 - 30.6.2019     3,745 MWh</t>
  </si>
  <si>
    <t>spotřeba el. energie  1.7.2019 - 31.7.2019     3,856 MWh</t>
  </si>
  <si>
    <t>spotřeba el. energie  1.8.2019 - 31.8.2019     3,741 MWh</t>
  </si>
  <si>
    <t>spotřeba el. energie  1.9.2019 - 30.9.2019     3,882 MWh</t>
  </si>
  <si>
    <t>spotřeba el. energie  1.10.2019 - 31.10.2019     4,668 MWh</t>
  </si>
  <si>
    <t>spotřeba el. energie  1.11.2019 - 30.11.2019     5,585 MWh</t>
  </si>
  <si>
    <t>MWh</t>
  </si>
  <si>
    <t>spotřeba el. energie  1.1.2020 - 31.1.2020     6,634 MWh</t>
  </si>
  <si>
    <t>spotřeba el. energie  1.1.2020 - 29.2.2020     5,695 MWh</t>
  </si>
  <si>
    <t>spotřeba el. energie  1.3.2020 - 31.3.2020     5,254 MWh</t>
  </si>
  <si>
    <t>spotřeba el. energie  1.4.2020 - 30.4.2020     4,031 MWh</t>
  </si>
  <si>
    <t>spotřeba el. energie  1.5.2020 - 31.5.2020     3,887 MWh</t>
  </si>
  <si>
    <t>spotřeba el. energie  1.6.2020 - 30.6.2020     3,727 MWh</t>
  </si>
  <si>
    <t>spotřeba el. energie  1.7.2020 - 31.7.2020     3,606 MWh</t>
  </si>
  <si>
    <t>spotřeba el. energie  1.8.2020 - 31.8.2020     3,500 MWh</t>
  </si>
  <si>
    <t>spotřeba el. energie  1.9.2020 - 30.9.2020     3,768 MWh</t>
  </si>
  <si>
    <t>spotřeba el. energie  1.10.2020 - 31.10.2020     5,029 MWh</t>
  </si>
  <si>
    <t>spotřeba el. energie  1.11.2020 - 30.11.2020     5,514 MWh</t>
  </si>
  <si>
    <t>spotřeba el. energie  1.12.2020 - 31.12.2020     5,738 MWh</t>
  </si>
  <si>
    <t>Spotřeba</t>
  </si>
  <si>
    <t>spotřeba el. energie  1.1.2021 - 31.1.2021     5,997 MWh</t>
  </si>
  <si>
    <t>spotřeba el. energie  1.2.2021 - 28.2.2021     5,769 MWh</t>
  </si>
  <si>
    <t>spotřeba el. energie  1.3.2021 - 31.3.2021     5,267 MWh</t>
  </si>
  <si>
    <t>spotřeba el. energie  1.4.2021 - 30.4.2021     4,933 MWh</t>
  </si>
  <si>
    <t>spotřeba el. energie  1.5.2021 - 31.5.2021     4,661 MWh</t>
  </si>
  <si>
    <t>spotřeba el. energie  1.6.2021 - 30.6.2021    3,243 MWh</t>
  </si>
  <si>
    <t>spotřeba el. energie  1.7.2021 - 31.7.2021    3,319 MWh</t>
  </si>
  <si>
    <t>spotřeba el. energie  1.8.2021 - 31.8.2021    3,534 MWh</t>
  </si>
  <si>
    <t>spotřeba el. energie  1.9.2021 - 30.9.2021    3,811 MWh</t>
  </si>
  <si>
    <t>spotřeba el. energie  1.10.2021 - 31.10.2021    5,648 MWh</t>
  </si>
  <si>
    <t>spotřeba el. energie  1.11.2021 - 30.11.2021    7,325 MWh</t>
  </si>
  <si>
    <t>spotřeba el. energie  1.12.2021 - 31.12.2021    8,225 MWh</t>
  </si>
  <si>
    <t>Rok</t>
  </si>
  <si>
    <t>Mesiac</t>
  </si>
  <si>
    <t>Sum of MWh</t>
  </si>
  <si>
    <t>Min of MWh</t>
  </si>
  <si>
    <t>Max of MWh</t>
  </si>
  <si>
    <t>Average of MWh</t>
  </si>
  <si>
    <t>Year</t>
  </si>
  <si>
    <t>Date:</t>
  </si>
  <si>
    <t>Average of NET Costs</t>
  </si>
  <si>
    <t>Min of NET Costs</t>
  </si>
  <si>
    <t>Max of NET Costs</t>
  </si>
  <si>
    <t>Sum of NET Costs</t>
  </si>
  <si>
    <t>spotřeba el. energie  1.11.2022 - 30.11.2022   5,633 MWh</t>
  </si>
  <si>
    <t>spotřeba el. energie  1.10.2022 - 31.10.2022    4,081 MWh</t>
  </si>
  <si>
    <t>spotřeba el. energie  1.9.2022 - 30.9.2022    3,643 MWh</t>
  </si>
  <si>
    <t>spotřeba el. energie  1.8.2022 - 31.8.2022    3,433 MWh</t>
  </si>
  <si>
    <t>spotřeba el. energie  1.7.2022 - 31.7.2022    3,21 MWh</t>
  </si>
  <si>
    <t>spotřeba el. energie  1.6.2022 - 30.6.2022    3,474 MWh</t>
  </si>
  <si>
    <t>spotřeba el. energie  1.5.2022 - 31.5.2022    3,691 MWh</t>
  </si>
  <si>
    <t>spotřeba el. energie  1.4.2022 - 30.4.2022    5,7 MWh</t>
  </si>
  <si>
    <t>spotřeba el. energie  1.3.2022 - 31.3.2022    7,442 MWh</t>
  </si>
  <si>
    <t>spotřeba el. energie  1.2.2022 - 28.2.2022    7,718 MWh</t>
  </si>
  <si>
    <t>spotřeba el. energie  1.1.2022 - 31.1.2022    9,04 MWh</t>
  </si>
  <si>
    <t>Edited:</t>
  </si>
  <si>
    <t>MSc. Adam Váš</t>
  </si>
  <si>
    <t>Částka DPH 1</t>
  </si>
  <si>
    <t>Val. celkem zao.</t>
  </si>
  <si>
    <t>Dodavatelská faktura</t>
  </si>
  <si>
    <t>Ev. číslo daň. dokladu</t>
  </si>
  <si>
    <t>Sazba DPH 1</t>
  </si>
  <si>
    <t>6261018075</t>
  </si>
  <si>
    <t>4106862006</t>
  </si>
  <si>
    <t>21</t>
  </si>
  <si>
    <t>spotřeba el. energie  1.12.2022 - 31.12.2022   7,018 MWh</t>
  </si>
  <si>
    <t>4107048613</t>
  </si>
  <si>
    <t>spotřeba el. energie  1.1.2023 - 31.1.2023   6,922 MWh</t>
  </si>
  <si>
    <t>4107432858</t>
  </si>
  <si>
    <t>spotřeba el. energie  1.2.2023 - 28.2.2023   6,603 MWh</t>
  </si>
  <si>
    <t>4107260848</t>
  </si>
  <si>
    <t>spotřeba el. energie  1.3.2023 - 31.3.2023   5,765 MWh</t>
  </si>
  <si>
    <t>4107638575</t>
  </si>
  <si>
    <t>spotřeba el. energie  1.4.2023 - 30.4.2023   4,93 MWh</t>
  </si>
  <si>
    <t>4107839801</t>
  </si>
  <si>
    <t>spotřeba el. energie  1.5.2023 - 31.5.2023   3,768 MWh</t>
  </si>
  <si>
    <t>4107584214</t>
  </si>
  <si>
    <t>spotřeba el. energie  1.6.2023 - 30.6.2023   3,2738 MWh</t>
  </si>
  <si>
    <t>4107686824</t>
  </si>
  <si>
    <t>spotřeba el. energie  1.7.2023 - 31.7.2023   2,944 MWh</t>
  </si>
  <si>
    <t>4107883418</t>
  </si>
  <si>
    <t>spotřeba el. energie  1.8.2023 - 31.8.2023   3,197 MWh</t>
  </si>
  <si>
    <t>4108183419</t>
  </si>
  <si>
    <t>spotřeba el. energie  1.9.2023 - 30.9.2023   3,082 MWh</t>
  </si>
  <si>
    <t>4108470245</t>
  </si>
  <si>
    <t>spotřeba el. energie  1.10.2023 - 31.10.2023   3,858 MWh</t>
  </si>
  <si>
    <t>4108582109</t>
  </si>
  <si>
    <t>spotřeba el. energie  1.11.2023 - 30.11.2023   5,459 MWh</t>
  </si>
  <si>
    <t>spotřeba el. energie  1.12.2023 - 31.12.2023   6,682 MWh</t>
  </si>
  <si>
    <t>spotřeba</t>
  </si>
  <si>
    <t>SPOTŘEBA CELKEM</t>
  </si>
  <si>
    <t>Priemerna cena za kWh</t>
  </si>
  <si>
    <t>Datum doručení (M)</t>
  </si>
  <si>
    <t>cena za 1 MWh</t>
  </si>
  <si>
    <t>4109253644</t>
  </si>
  <si>
    <t>spotřeba el. energie  1.1.2024 - 31.1.2024   7,466 MWh</t>
  </si>
  <si>
    <t>4109178727</t>
  </si>
  <si>
    <t>spotřeba el. energie  1.2.2024 - 29.2.2024   5,144 MWh</t>
  </si>
  <si>
    <t>5,144</t>
  </si>
  <si>
    <t>4109291548</t>
  </si>
  <si>
    <t>spotřeba el. energie  1.3.2024 - 31.3.2024   4,94 MWh</t>
  </si>
  <si>
    <t>4,94</t>
  </si>
  <si>
    <t>4109493029</t>
  </si>
  <si>
    <t>spotřeba el. energie  1.4.2024 - 30.4.2024   4,059 MWh</t>
  </si>
  <si>
    <t>4,059</t>
  </si>
  <si>
    <t>4110919252</t>
  </si>
  <si>
    <t>spotřeba el. energie  1.5.2024 - 31.5.2024   3,146 MWh</t>
  </si>
  <si>
    <t>4110639993</t>
  </si>
  <si>
    <t>spotřeba el. energie  1.6.2024 - 30.6.2024   2,842 MWh</t>
  </si>
  <si>
    <t>4110285671</t>
  </si>
  <si>
    <t>spotřeba el. energie  1.7.2024 - 31.7.2024   3,111 MWh</t>
  </si>
  <si>
    <t>4111035622</t>
  </si>
  <si>
    <t>spotřeba el. energie  1.8.2024 - 31.8.2024   2,972 MWh</t>
  </si>
  <si>
    <t>4110685779</t>
  </si>
  <si>
    <t>spotřeba el. energie  1.9.2024 - 30.9.2024   3,273 MWh</t>
  </si>
  <si>
    <t>4113044431</t>
  </si>
  <si>
    <t>spotřeba el. energie  1.10.2024 - 31.10.2024   4,605 MWh</t>
  </si>
  <si>
    <t>4111083966</t>
  </si>
  <si>
    <t>spotřeba el. energie  1.11.2024 - 30.11.2024   6,037 MWh</t>
  </si>
  <si>
    <t>4112101905</t>
  </si>
  <si>
    <t>spotřeba el. energie  1.12.2024 - 31.12.2024   6,451 MWh</t>
  </si>
  <si>
    <t>Sazba DPH</t>
  </si>
  <si>
    <t>4112158753</t>
  </si>
  <si>
    <t>spotřeba el. energie  1.1.2025 - 31.1.2025   7,361 MWh</t>
  </si>
  <si>
    <t>4112195968</t>
  </si>
  <si>
    <t>spotřeba el. energie  1.2.2025 - 28.2.2025   5,862 MWh</t>
  </si>
  <si>
    <t>4112232503</t>
  </si>
  <si>
    <t>spotřeba el. energie  1.3.2025 - 31.3.2025   4,589 MWh</t>
  </si>
  <si>
    <t>4115121819</t>
  </si>
  <si>
    <t>spotřeba el. energie  1.4.2025 - 30.4.2025  3,515 MWh</t>
  </si>
  <si>
    <t>4113193700</t>
  </si>
  <si>
    <t>spotřeba el. energie  1.5.2025 - 31.5.2025  2,918 MWh</t>
  </si>
  <si>
    <t>4113213256</t>
  </si>
  <si>
    <t>spotřeba el. energie  1.6.2025 - 30.6.2025  2,655 MWh</t>
  </si>
  <si>
    <t>4113235467</t>
  </si>
  <si>
    <t>spotřeba el. energie  1.7.2025 - 31.7.2025  2,916 MWh</t>
  </si>
  <si>
    <t>4112409511</t>
  </si>
  <si>
    <t>spotřeba el. energie  1.8.2025 - 31.8.2025  2,681 MWh</t>
  </si>
  <si>
    <t>4125189388</t>
  </si>
  <si>
    <t>spotřeba el. energie  1.9.2025 - 30.9.2025  3,154 MWh</t>
  </si>
  <si>
    <t>4112486483</t>
  </si>
  <si>
    <t>spotřeba el. energie  1.10.2025 - 31.10.2025  4,058 MWh</t>
  </si>
  <si>
    <t>4112523785</t>
  </si>
  <si>
    <t>spotřeba el. energie  1.11.2025 - 30.11.2025  5,41 MWh</t>
  </si>
  <si>
    <t>4119143666</t>
  </si>
  <si>
    <t>spotřeba el. energie  1.12.2025 - 31.12.2025   5,76 MWh</t>
  </si>
  <si>
    <t>průměr</t>
  </si>
  <si>
    <t>AG TRANSPORT s.r.o. - Spotřeba elektrické energie pro roky 2019-2025</t>
  </si>
  <si>
    <t>AG TRANSPORT s.r.o. - Electricity consumption for years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</si>
</sst>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#,##0.000"/>
    <numFmt numFmtId="166" formatCode="0.000"/>
    <numFmt numFmtId="167" formatCode="_-* #,##0\ &quot;Kč&quot;_-;\-* #,##0\ &quot;Kč&quot;_-;_-* &quot;-&quot;??\ &quot;Kč&quot;_-;_-@_-"/>
    <numFmt numFmtId="168" formatCode="_-* #,##0.00\ [$Kč-405]_-;\-* #,##0.00\ [$Kč-405]_-;_-* &quot;-&quot;??\ [$Kč-405]_-;_-@_-"/>
    <numFmt numFmtId="169" formatCode="_-* #,##0.0\ [$Kč-405]_-;\-* #,##0.0\ [$Kč-405]_-;_-* &quot;-&quot;??\ [$Kč-405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1" xfId="0" applyBorder="1"/>
    <xf numFmtId="49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vertical="top"/>
    </xf>
    <xf numFmtId="165" fontId="0" fillId="0" borderId="1" xfId="0" applyNumberFormat="1" applyBorder="1"/>
    <xf numFmtId="49" fontId="0" fillId="0" borderId="3" xfId="0" applyNumberFormat="1" applyBorder="1" applyAlignment="1">
      <alignment vertical="top"/>
    </xf>
    <xf numFmtId="164" fontId="0" fillId="0" borderId="0" xfId="0" applyNumberFormat="1"/>
    <xf numFmtId="0" fontId="0" fillId="0" borderId="1" xfId="0" applyBorder="1" applyAlignment="1">
      <alignment vertical="top"/>
    </xf>
    <xf numFmtId="164" fontId="0" fillId="0" borderId="3" xfId="0" applyNumberFormat="1" applyBorder="1" applyAlignment="1">
      <alignment vertical="top"/>
    </xf>
    <xf numFmtId="14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165" fontId="1" fillId="0" borderId="0" xfId="0" applyNumberFormat="1" applyFont="1" applyAlignment="1">
      <alignment vertical="top"/>
    </xf>
    <xf numFmtId="0" fontId="0" fillId="0" borderId="4" xfId="0" applyBorder="1"/>
    <xf numFmtId="165" fontId="0" fillId="0" borderId="4" xfId="0" applyNumberFormat="1" applyBorder="1"/>
    <xf numFmtId="0" fontId="0" fillId="0" borderId="4" xfId="0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6" xfId="0" applyBorder="1"/>
    <xf numFmtId="14" fontId="0" fillId="0" borderId="7" xfId="0" applyNumberFormat="1" applyBorder="1" applyAlignment="1">
      <alignment vertical="top"/>
    </xf>
    <xf numFmtId="49" fontId="0" fillId="0" borderId="7" xfId="0" applyNumberFormat="1" applyBorder="1" applyAlignment="1">
      <alignment vertical="top"/>
    </xf>
    <xf numFmtId="4" fontId="0" fillId="0" borderId="7" xfId="0" applyNumberForma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pivotButton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7" fontId="1" fillId="0" borderId="1" xfId="0" applyNumberFormat="1" applyFont="1" applyBorder="1" applyAlignment="1">
      <alignment vertical="top"/>
    </xf>
    <xf numFmtId="167" fontId="0" fillId="0" borderId="1" xfId="0" applyNumberFormat="1" applyBorder="1" applyAlignment="1">
      <alignment vertical="top"/>
    </xf>
    <xf numFmtId="167" fontId="1" fillId="0" borderId="0" xfId="0" applyNumberFormat="1" applyFont="1"/>
    <xf numFmtId="167" fontId="1" fillId="0" borderId="2" xfId="0" applyNumberFormat="1" applyFont="1" applyBorder="1" applyAlignment="1">
      <alignment vertical="top"/>
    </xf>
    <xf numFmtId="167" fontId="0" fillId="0" borderId="3" xfId="0" applyNumberFormat="1" applyBorder="1" applyAlignment="1">
      <alignment vertical="top"/>
    </xf>
    <xf numFmtId="0" fontId="1" fillId="0" borderId="11" xfId="0" applyFont="1" applyBorder="1" applyAlignment="1">
      <alignment vertical="top"/>
    </xf>
    <xf numFmtId="49" fontId="0" fillId="0" borderId="11" xfId="0" applyNumberForma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7" fontId="1" fillId="0" borderId="7" xfId="0" applyNumberFormat="1" applyFont="1" applyBorder="1" applyAlignment="1">
      <alignment vertical="top"/>
    </xf>
    <xf numFmtId="168" fontId="0" fillId="0" borderId="1" xfId="0" applyNumberFormat="1" applyBorder="1" applyAlignment="1">
      <alignment vertical="top"/>
    </xf>
    <xf numFmtId="168" fontId="0" fillId="0" borderId="7" xfId="0" applyNumberFormat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167" fontId="0" fillId="0" borderId="7" xfId="0" applyNumberFormat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0" borderId="1" xfId="0" applyBorder="1" applyAlignment="1">
      <alignment horizontal="left"/>
    </xf>
    <xf numFmtId="4" fontId="0" fillId="2" borderId="1" xfId="0" applyNumberFormat="1" applyFill="1" applyBorder="1"/>
    <xf numFmtId="4" fontId="0" fillId="0" borderId="1" xfId="0" applyNumberFormat="1" applyBorder="1"/>
    <xf numFmtId="0" fontId="5" fillId="0" borderId="0" xfId="0" applyFont="1"/>
    <xf numFmtId="0" fontId="1" fillId="2" borderId="1" xfId="0" applyFont="1" applyFill="1" applyBorder="1" applyAlignment="1">
      <alignment vertical="top"/>
    </xf>
    <xf numFmtId="4" fontId="1" fillId="0" borderId="0" xfId="0" applyNumberFormat="1" applyFont="1"/>
    <xf numFmtId="49" fontId="1" fillId="0" borderId="0" xfId="0" applyNumberFormat="1" applyFont="1" applyAlignment="1">
      <alignment vertical="top"/>
    </xf>
    <xf numFmtId="169" fontId="0" fillId="0" borderId="0" xfId="0" applyNumberFormat="1" applyAlignment="1">
      <alignment vertical="top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top"/>
    </xf>
    <xf numFmtId="0" fontId="0" fillId="2" borderId="1" xfId="0" applyFill="1" applyBorder="1" applyAlignment="1">
      <alignment horizontal="right" vertical="top"/>
    </xf>
    <xf numFmtId="0" fontId="1" fillId="0" borderId="0" xfId="0" applyFont="1" applyAlignment="1">
      <alignment vertical="top"/>
    </xf>
    <xf numFmtId="49" fontId="0" fillId="2" borderId="1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0" fillId="2" borderId="1" xfId="0" applyFill="1" applyBorder="1" applyAlignment="1">
      <alignment horizontal="right"/>
    </xf>
    <xf numFmtId="4" fontId="0" fillId="0" borderId="0" xfId="0" applyNumberFormat="1"/>
    <xf numFmtId="0" fontId="1" fillId="0" borderId="12" xfId="0" applyFont="1" applyBorder="1" applyAlignment="1">
      <alignment vertical="top"/>
    </xf>
    <xf numFmtId="49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4" fontId="1" fillId="2" borderId="0" xfId="0" applyNumberFormat="1" applyFont="1" applyFill="1"/>
    <xf numFmtId="166" fontId="1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/>
  </cellXfs>
  <cellStyles count="1">
    <cellStyle name="Normální" xfId="0" builtinId="0"/>
  </cellStyles>
  <dxfs count="41">
    <dxf>
      <numFmt numFmtId="166" formatCode="0.000"/>
    </dxf>
    <dxf>
      <numFmt numFmtId="166" formatCode="0.000"/>
    </dxf>
    <dxf>
      <numFmt numFmtId="167" formatCode="_-* #,##0\ &quot;Kč&quot;_-;\-* #,##0\ &quot;Kč&quot;_-;_-* &quot;-&quot;??\ &quot;Kč&quot;_-;_-@_-"/>
    </dxf>
    <dxf>
      <font>
        <b/>
      </font>
    </dxf>
    <dxf>
      <numFmt numFmtId="166" formatCode="0.000"/>
    </dxf>
    <dxf>
      <numFmt numFmtId="166" formatCode="0.000"/>
    </dxf>
    <dxf>
      <numFmt numFmtId="167" formatCode="_-* #,##0\ &quot;Kč&quot;_-;\-* #,##0\ &quot;Kč&quot;_-;_-* &quot;-&quot;??\ &quot;Kč&quot;_-;_-@_-"/>
    </dxf>
    <dxf>
      <font>
        <b/>
      </font>
    </dxf>
    <dxf>
      <font>
        <b/>
      </font>
    </dxf>
    <dxf>
      <numFmt numFmtId="167" formatCode="_-* #,##0\ &quot;Kč&quot;_-;\-* #,##0\ &quot;Kč&quot;_-;_-* &quot;-&quot;??\ &quot;Kč&quot;_-;_-@_-"/>
    </dxf>
    <dxf>
      <numFmt numFmtId="166" formatCode="0.000"/>
    </dxf>
    <dxf>
      <numFmt numFmtId="166" formatCode="0.000"/>
    </dxf>
    <dxf>
      <numFmt numFmtId="169" formatCode="_-* #,##0.0\ [$Kč-405]_-;\-* #,##0.0\ [$Kč-405]_-;_-* &quot;-&quot;??\ [$Kč-405]_-;_-@_-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_-* #,##0\ &quot;Kč&quot;_-;\-* #,##0\ &quot;Kč&quot;_-;_-* &quot;-&quot;??\ &quot;Kč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_-* #,##0\ &quot;Kč&quot;_-;\-* #,##0\ &quot;Kč&quot;_-;_-* &quot;-&quot;??\ &quot;Kč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_-* #,##0\ &quot;Kč&quot;_-;\-* #,##0\ &quot;Kč&quot;_-;_-* &quot;-&quot;??\ &quot;Kč&quot;_-;_-@_-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.00\ [$Kč-405]_-;\-* #,##0.00\ [$Kč-405]_-;_-* &quot;-&quot;??\ [$Kč-405]_-;_-@_-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_-* #,##0\ &quot;Kč&quot;_-;\-* #,##0\ &quot;Kč&quot;_-;_-* &quot;-&quot;??\ &quot;Kč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 TRANSPORT - Annual electricity consumption </a:t>
            </a:r>
            <a:r>
              <a:rPr lang="cs-CZ"/>
              <a:t>in</a:t>
            </a:r>
            <a:r>
              <a:rPr lang="cs-CZ" baseline="0"/>
              <a:t> MWh</a:t>
            </a:r>
            <a:endParaRPr lang="en-GB"/>
          </a:p>
        </c:rich>
      </c:tx>
      <c:layout>
        <c:manualLayout>
          <c:xMode val="edge"/>
          <c:yMode val="edge"/>
          <c:x val="0.14735169153579558"/>
          <c:y val="1.9672715012955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'Spotreba data'!$J$2:$J$13</c:f>
              <c:numCache>
                <c:formatCode>General</c:formatCode>
                <c:ptCount val="12"/>
                <c:pt idx="0">
                  <c:v>6.9130000000000003</c:v>
                </c:pt>
                <c:pt idx="1">
                  <c:v>5.6829999999999998</c:v>
                </c:pt>
                <c:pt idx="2">
                  <c:v>5.0940000000000003</c:v>
                </c:pt>
                <c:pt idx="3">
                  <c:v>3.948</c:v>
                </c:pt>
                <c:pt idx="4">
                  <c:v>4.524</c:v>
                </c:pt>
                <c:pt idx="5">
                  <c:v>3.7450000000000001</c:v>
                </c:pt>
                <c:pt idx="6">
                  <c:v>3.8559999999999999</c:v>
                </c:pt>
                <c:pt idx="7">
                  <c:v>3.7410000000000001</c:v>
                </c:pt>
                <c:pt idx="8">
                  <c:v>3.8820000000000001</c:v>
                </c:pt>
                <c:pt idx="9">
                  <c:v>4.6680000000000001</c:v>
                </c:pt>
                <c:pt idx="10">
                  <c:v>5.585</c:v>
                </c:pt>
                <c:pt idx="11">
                  <c:v>5.9329999999999998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6-4B4F-B2E1-3F1CB8292874}"/>
            </c:ext>
          </c:extLst>
        </c:ser>
        <c:ser>
          <c:idx val="1"/>
          <c:order val="1"/>
          <c:tx>
            <c:v>2020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'Spotreba data'!$J$14:$J$25</c:f>
              <c:numCache>
                <c:formatCode>#\ ##0.000</c:formatCode>
                <c:ptCount val="12"/>
                <c:pt idx="0">
                  <c:v>6.6340000000000003</c:v>
                </c:pt>
                <c:pt idx="1">
                  <c:v>5.6950000000000003</c:v>
                </c:pt>
                <c:pt idx="2">
                  <c:v>5.2539999999999996</c:v>
                </c:pt>
                <c:pt idx="3">
                  <c:v>4.0309999999999997</c:v>
                </c:pt>
                <c:pt idx="4">
                  <c:v>3.887</c:v>
                </c:pt>
                <c:pt idx="5">
                  <c:v>3.7269999999999999</c:v>
                </c:pt>
                <c:pt idx="6">
                  <c:v>3.6059999999999999</c:v>
                </c:pt>
                <c:pt idx="7">
                  <c:v>3.5</c:v>
                </c:pt>
                <c:pt idx="8">
                  <c:v>3.7679999999999998</c:v>
                </c:pt>
                <c:pt idx="9">
                  <c:v>5.0289999999999999</c:v>
                </c:pt>
                <c:pt idx="10">
                  <c:v>5.5140000000000002</c:v>
                </c:pt>
                <c:pt idx="11">
                  <c:v>5.7380000000000004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6-4B4F-B2E1-3F1CB8292874}"/>
            </c:ext>
          </c:extLst>
        </c:ser>
        <c:ser>
          <c:idx val="2"/>
          <c:order val="2"/>
          <c:tx>
            <c:v>2021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'Spotreba data'!$J$26:$J$37</c:f>
              <c:numCache>
                <c:formatCode>General</c:formatCode>
                <c:ptCount val="12"/>
                <c:pt idx="0">
                  <c:v>5.9969999999999999</c:v>
                </c:pt>
                <c:pt idx="1">
                  <c:v>5.7690000000000001</c:v>
                </c:pt>
                <c:pt idx="2">
                  <c:v>5.2670000000000003</c:v>
                </c:pt>
                <c:pt idx="3">
                  <c:v>4.9329999999999998</c:v>
                </c:pt>
                <c:pt idx="4">
                  <c:v>4.6609999999999996</c:v>
                </c:pt>
                <c:pt idx="5">
                  <c:v>3.2429999999999999</c:v>
                </c:pt>
                <c:pt idx="6">
                  <c:v>3.319</c:v>
                </c:pt>
                <c:pt idx="7">
                  <c:v>3.5339999999999998</c:v>
                </c:pt>
                <c:pt idx="8">
                  <c:v>3.8109999999999999</c:v>
                </c:pt>
                <c:pt idx="9">
                  <c:v>5.6479999999999997</c:v>
                </c:pt>
                <c:pt idx="10">
                  <c:v>7.3250000000000002</c:v>
                </c:pt>
                <c:pt idx="11">
                  <c:v>8.2249999999999996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46-4B4F-B2E1-3F1CB8292874}"/>
            </c:ext>
          </c:extLst>
        </c:ser>
        <c:ser>
          <c:idx val="3"/>
          <c:order val="3"/>
          <c:tx>
            <c:v>2022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'Spotreba data'!$J$38:$J$49</c:f>
              <c:numCache>
                <c:formatCode>General</c:formatCode>
                <c:ptCount val="12"/>
                <c:pt idx="0">
                  <c:v>9.0399999999999991</c:v>
                </c:pt>
                <c:pt idx="1">
                  <c:v>7.718</c:v>
                </c:pt>
                <c:pt idx="2">
                  <c:v>7.4420000000000002</c:v>
                </c:pt>
                <c:pt idx="3">
                  <c:v>5.7</c:v>
                </c:pt>
                <c:pt idx="4">
                  <c:v>3.6909999999999998</c:v>
                </c:pt>
                <c:pt idx="5">
                  <c:v>3.4740000000000002</c:v>
                </c:pt>
                <c:pt idx="6">
                  <c:v>3.21</c:v>
                </c:pt>
                <c:pt idx="7">
                  <c:v>3.4329999999999998</c:v>
                </c:pt>
                <c:pt idx="8">
                  <c:v>3.6429999999999998</c:v>
                </c:pt>
                <c:pt idx="9">
                  <c:v>4.0810000000000004</c:v>
                </c:pt>
                <c:pt idx="10">
                  <c:v>5.633</c:v>
                </c:pt>
                <c:pt idx="11">
                  <c:v>7.0179999999999998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05-4FDA-96C9-9D6361773656}"/>
            </c:ext>
          </c:extLst>
        </c:ser>
        <c:ser>
          <c:idx val="4"/>
          <c:order val="4"/>
          <c:tx>
            <c:v>2023</c:v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val>
            <c:numRef>
              <c:f>'Spotreba data'!$J$50:$J$61</c:f>
              <c:numCache>
                <c:formatCode>General</c:formatCode>
                <c:ptCount val="12"/>
                <c:pt idx="0">
                  <c:v>6.9219999999999997</c:v>
                </c:pt>
                <c:pt idx="1">
                  <c:v>6.6029999999999998</c:v>
                </c:pt>
                <c:pt idx="2">
                  <c:v>5.7649999999999997</c:v>
                </c:pt>
                <c:pt idx="3">
                  <c:v>4.93</c:v>
                </c:pt>
                <c:pt idx="4">
                  <c:v>3.7679999999999998</c:v>
                </c:pt>
                <c:pt idx="5">
                  <c:v>3.2738</c:v>
                </c:pt>
                <c:pt idx="6">
                  <c:v>2.944</c:v>
                </c:pt>
                <c:pt idx="7">
                  <c:v>3.1970000000000001</c:v>
                </c:pt>
                <c:pt idx="8">
                  <c:v>3.0819999999999999</c:v>
                </c:pt>
                <c:pt idx="9">
                  <c:v>3.8580000000000001</c:v>
                </c:pt>
                <c:pt idx="10">
                  <c:v>5.4589999999999996</c:v>
                </c:pt>
                <c:pt idx="11">
                  <c:v>6.6820000000000004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2-41A3-8A26-6DE7369B321B}"/>
            </c:ext>
          </c:extLst>
        </c:ser>
        <c:ser>
          <c:idx val="5"/>
          <c:order val="5"/>
          <c:tx>
            <c:v>2024</c:v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val>
            <c:numRef>
              <c:f>'Spotreba data'!$J$62:$J$73</c:f>
              <c:numCache>
                <c:formatCode>General</c:formatCode>
                <c:ptCount val="12"/>
                <c:pt idx="0">
                  <c:v>7.4660000000000002</c:v>
                </c:pt>
                <c:pt idx="1">
                  <c:v>5.1440000000000001</c:v>
                </c:pt>
                <c:pt idx="2">
                  <c:v>4.9400000000000004</c:v>
                </c:pt>
                <c:pt idx="3">
                  <c:v>4.0590000000000002</c:v>
                </c:pt>
                <c:pt idx="4">
                  <c:v>3.1459999999999999</c:v>
                </c:pt>
                <c:pt idx="5">
                  <c:v>2.8420000000000001</c:v>
                </c:pt>
                <c:pt idx="6">
                  <c:v>3.1110000000000002</c:v>
                </c:pt>
                <c:pt idx="7">
                  <c:v>2.972</c:v>
                </c:pt>
                <c:pt idx="8">
                  <c:v>3.2730000000000001</c:v>
                </c:pt>
                <c:pt idx="9">
                  <c:v>4.6050000000000004</c:v>
                </c:pt>
                <c:pt idx="10">
                  <c:v>6.0369999999999999</c:v>
                </c:pt>
                <c:pt idx="11">
                  <c:v>6.4509999999999996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9-4AB9-B13B-2ADDDE60B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500927"/>
        <c:axId val="1249499263"/>
      </c:lineChart>
      <c:catAx>
        <c:axId val="1249500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499263"/>
        <c:crosses val="autoZero"/>
        <c:auto val="1"/>
        <c:lblAlgn val="ctr"/>
        <c:lblOffset val="100"/>
        <c:noMultiLvlLbl val="0"/>
      </c:catAx>
      <c:valAx>
        <c:axId val="12494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0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 - ANNUAL ELECTRICITY COST in KČ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'Spotreba data'!$E$2:$E$13</c:f>
              <c:numCache>
                <c:formatCode>_-* #\ ##0.00\ [$Kč-405]_-;\-* #\ ##0.00\ [$Kč-405]_-;_-* "-"??\ [$Kč-405]_-;_-@_-</c:formatCode>
                <c:ptCount val="12"/>
                <c:pt idx="0">
                  <c:v>26720.92</c:v>
                </c:pt>
                <c:pt idx="1">
                  <c:v>22577.599999999999</c:v>
                </c:pt>
                <c:pt idx="2">
                  <c:v>20599.96</c:v>
                </c:pt>
                <c:pt idx="3">
                  <c:v>16565.689999999999</c:v>
                </c:pt>
                <c:pt idx="4">
                  <c:v>18784.23</c:v>
                </c:pt>
                <c:pt idx="5">
                  <c:v>15971.02</c:v>
                </c:pt>
                <c:pt idx="6">
                  <c:v>16293.72</c:v>
                </c:pt>
                <c:pt idx="7">
                  <c:v>15804.84</c:v>
                </c:pt>
                <c:pt idx="8">
                  <c:v>16296.38</c:v>
                </c:pt>
                <c:pt idx="9">
                  <c:v>20985.69</c:v>
                </c:pt>
                <c:pt idx="10">
                  <c:v>24267.46</c:v>
                </c:pt>
                <c:pt idx="11">
                  <c:v>25757.35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5-444D-8410-8E9C7B4B3F64}"/>
            </c:ext>
          </c:extLst>
        </c:ser>
        <c:ser>
          <c:idx val="1"/>
          <c:order val="1"/>
          <c:tx>
            <c:v>2020</c:v>
          </c:tx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'Spotreba data'!$E$14:$E$25</c:f>
              <c:numCache>
                <c:formatCode>_-* #\ ##0.00\ [$Kč-405]_-;\-* #\ ##0.00\ [$Kč-405]_-;_-* "-"??\ [$Kč-405]_-;_-@_-</c:formatCode>
                <c:ptCount val="12"/>
                <c:pt idx="0">
                  <c:v>28857.759999999998</c:v>
                </c:pt>
                <c:pt idx="1">
                  <c:v>25191.95</c:v>
                </c:pt>
                <c:pt idx="2">
                  <c:v>23685.77</c:v>
                </c:pt>
                <c:pt idx="3">
                  <c:v>18772.98</c:v>
                </c:pt>
                <c:pt idx="4">
                  <c:v>18310.32</c:v>
                </c:pt>
                <c:pt idx="5">
                  <c:v>17604.3</c:v>
                </c:pt>
                <c:pt idx="6">
                  <c:v>17055.68</c:v>
                </c:pt>
                <c:pt idx="7">
                  <c:v>16638.189999999999</c:v>
                </c:pt>
                <c:pt idx="8">
                  <c:v>17653.080000000002</c:v>
                </c:pt>
                <c:pt idx="9">
                  <c:v>23680.86</c:v>
                </c:pt>
                <c:pt idx="10">
                  <c:v>25660.31</c:v>
                </c:pt>
                <c:pt idx="11">
                  <c:v>26553.93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55-444D-8410-8E9C7B4B3F64}"/>
            </c:ext>
          </c:extLst>
        </c:ser>
        <c:ser>
          <c:idx val="2"/>
          <c:order val="2"/>
          <c:tx>
            <c:v>2021</c:v>
          </c:tx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'Spotreba data'!$E$26:$E$37</c:f>
              <c:numCache>
                <c:formatCode>_-* #\ ##0.00\ [$Kč-405]_-;\-* #\ ##0.00\ [$Kč-405]_-;_-* "-"??\ [$Kč-405]_-;_-@_-</c:formatCode>
                <c:ptCount val="12"/>
                <c:pt idx="0">
                  <c:v>27560.7</c:v>
                </c:pt>
                <c:pt idx="1">
                  <c:v>26844.84</c:v>
                </c:pt>
                <c:pt idx="2">
                  <c:v>24697.279999999999</c:v>
                </c:pt>
                <c:pt idx="3">
                  <c:v>23320.27</c:v>
                </c:pt>
                <c:pt idx="4">
                  <c:v>22195.02</c:v>
                </c:pt>
                <c:pt idx="5">
                  <c:v>16189.6</c:v>
                </c:pt>
                <c:pt idx="6">
                  <c:v>16533.560000000001</c:v>
                </c:pt>
                <c:pt idx="7">
                  <c:v>17538.22</c:v>
                </c:pt>
                <c:pt idx="8">
                  <c:v>18638.04</c:v>
                </c:pt>
                <c:pt idx="9">
                  <c:v>26183.11</c:v>
                </c:pt>
                <c:pt idx="10">
                  <c:v>32788.25</c:v>
                </c:pt>
                <c:pt idx="11">
                  <c:v>36737.199999999997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55-444D-8410-8E9C7B4B3F64}"/>
            </c:ext>
          </c:extLst>
        </c:ser>
        <c:ser>
          <c:idx val="3"/>
          <c:order val="3"/>
          <c:tx>
            <c:v>2022</c:v>
          </c:tx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'Spotreba data'!$E$38:$E$49</c:f>
              <c:numCache>
                <c:formatCode>_-* #\ ##0.00\ [$Kč-405]_-;\-* #\ ##0.00\ [$Kč-405]_-;_-* "-"??\ [$Kč-405]_-;_-@_-</c:formatCode>
                <c:ptCount val="12"/>
                <c:pt idx="0">
                  <c:v>41216.11</c:v>
                </c:pt>
                <c:pt idx="1">
                  <c:v>35731.22</c:v>
                </c:pt>
                <c:pt idx="2">
                  <c:v>34458.43</c:v>
                </c:pt>
                <c:pt idx="3">
                  <c:v>27147.08</c:v>
                </c:pt>
                <c:pt idx="4">
                  <c:v>18763.87</c:v>
                </c:pt>
                <c:pt idx="5">
                  <c:v>17692.12</c:v>
                </c:pt>
                <c:pt idx="6">
                  <c:v>16566.55</c:v>
                </c:pt>
                <c:pt idx="7">
                  <c:v>17432.52</c:v>
                </c:pt>
                <c:pt idx="8">
                  <c:v>18337.060000000001</c:v>
                </c:pt>
                <c:pt idx="9">
                  <c:v>24147.94</c:v>
                </c:pt>
                <c:pt idx="10">
                  <c:v>31965.34</c:v>
                </c:pt>
                <c:pt idx="11">
                  <c:v>39233.56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55-444D-8410-8E9C7B4B3F64}"/>
            </c:ext>
          </c:extLst>
        </c:ser>
        <c:ser>
          <c:idx val="4"/>
          <c:order val="4"/>
          <c:tx>
            <c:v>2023</c:v>
          </c:tx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val>
            <c:numRef>
              <c:f>'Spotreba data'!$E$50:$E$61</c:f>
              <c:numCache>
                <c:formatCode>_-* #\ ##0.00\ [$Kč-405]_-;\-* #\ ##0.00\ [$Kč-405]_-;_-* "-"??\ [$Kč-405]_-;_-@_-</c:formatCode>
                <c:ptCount val="12"/>
                <c:pt idx="0">
                  <c:v>39163.22</c:v>
                </c:pt>
                <c:pt idx="1">
                  <c:v>37431.61</c:v>
                </c:pt>
                <c:pt idx="2">
                  <c:v>33025.67</c:v>
                </c:pt>
                <c:pt idx="3">
                  <c:v>28617.98</c:v>
                </c:pt>
                <c:pt idx="4">
                  <c:v>22843.91</c:v>
                </c:pt>
                <c:pt idx="5">
                  <c:v>20257.97</c:v>
                </c:pt>
                <c:pt idx="6">
                  <c:v>18351.97</c:v>
                </c:pt>
                <c:pt idx="7">
                  <c:v>19786.650000000001</c:v>
                </c:pt>
                <c:pt idx="8">
                  <c:v>19044.87</c:v>
                </c:pt>
                <c:pt idx="9">
                  <c:v>27673.77</c:v>
                </c:pt>
                <c:pt idx="10">
                  <c:v>38024.550000000003</c:v>
                </c:pt>
                <c:pt idx="11">
                  <c:v>45856.06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55-444D-8410-8E9C7B4B3F64}"/>
            </c:ext>
          </c:extLst>
        </c:ser>
        <c:ser>
          <c:idx val="5"/>
          <c:order val="5"/>
          <c:tx>
            <c:v>2024</c:v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'Spotreba data'!$E$62:$E$73</c:f>
              <c:numCache>
                <c:formatCode>_-* #\ ##0.00\ [$Kč-405]_-;\-* #\ ##0.00\ [$Kč-405]_-;_-* "-"??\ [$Kč-405]_-;_-@_-</c:formatCode>
                <c:ptCount val="12"/>
                <c:pt idx="0">
                  <c:v>59819.28</c:v>
                </c:pt>
                <c:pt idx="1">
                  <c:v>42086.78</c:v>
                </c:pt>
                <c:pt idx="2">
                  <c:v>40546.239999999998</c:v>
                </c:pt>
                <c:pt idx="3">
                  <c:v>33993.089999999997</c:v>
                </c:pt>
                <c:pt idx="4">
                  <c:v>27126.43</c:v>
                </c:pt>
                <c:pt idx="5">
                  <c:v>24947.759999999998</c:v>
                </c:pt>
                <c:pt idx="6">
                  <c:v>27039.75</c:v>
                </c:pt>
                <c:pt idx="7">
                  <c:v>25901.82</c:v>
                </c:pt>
                <c:pt idx="8">
                  <c:v>28310.82</c:v>
                </c:pt>
                <c:pt idx="9">
                  <c:v>42319.07</c:v>
                </c:pt>
                <c:pt idx="10">
                  <c:v>44613.01</c:v>
                </c:pt>
                <c:pt idx="11">
                  <c:v>47534.98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9-4509-BC59-BE65B9F11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34319"/>
        <c:axId val="1849335567"/>
      </c:lineChart>
      <c:catAx>
        <c:axId val="1849334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335567"/>
        <c:crosses val="autoZero"/>
        <c:auto val="1"/>
        <c:lblAlgn val="ctr"/>
        <c:lblOffset val="100"/>
        <c:noMultiLvlLbl val="0"/>
      </c:catAx>
      <c:valAx>
        <c:axId val="1849335567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COST</a:t>
                </a:r>
                <a:r>
                  <a:rPr lang="en-GB" baseline="0"/>
                  <a:t> in K</a:t>
                </a:r>
                <a:r>
                  <a:rPr lang="cs-CZ" baseline="0"/>
                  <a:t>č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\ ##0.00\ [$Kč-405]_-;\-* #\ ##0.00\ [$Kč-405]_-;_-* &quot;-&quot;??\ [$Kč-405]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334319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 - </a:t>
            </a:r>
            <a:r>
              <a:rPr lang="en-US"/>
              <a:t>Average</a:t>
            </a:r>
            <a:r>
              <a:rPr lang="cs-CZ"/>
              <a:t> ELECTRICITY </a:t>
            </a:r>
            <a:r>
              <a:rPr lang="en-US"/>
              <a:t>Price</a:t>
            </a:r>
            <a:r>
              <a:rPr lang="en-US" baseline="0"/>
              <a:t> for kWh</a:t>
            </a:r>
            <a:r>
              <a:rPr lang="cs-CZ"/>
              <a:t> in KČ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'Spotreba data'!$M$2:$M$13</c:f>
              <c:numCache>
                <c:formatCode>_-* #\ ##0.0\ [$Kč-405]_-;\-* #\ ##0.0\ [$Kč-405]_-;_-* "-"??\ [$Kč-405]_-;_-@_-</c:formatCode>
                <c:ptCount val="12"/>
                <c:pt idx="0">
                  <c:v>3.8653146246202805</c:v>
                </c:pt>
                <c:pt idx="1">
                  <c:v>3.972831251099771</c:v>
                </c:pt>
                <c:pt idx="2">
                  <c:v>4.0439654495484882</c:v>
                </c:pt>
                <c:pt idx="3">
                  <c:v>4.195970111448835</c:v>
                </c:pt>
                <c:pt idx="4">
                  <c:v>4.1521286472148544</c:v>
                </c:pt>
                <c:pt idx="5">
                  <c:v>4.2646248331108145</c:v>
                </c:pt>
                <c:pt idx="6">
                  <c:v>4.2255497925311207</c:v>
                </c:pt>
                <c:pt idx="7">
                  <c:v>4.2247634322373697</c:v>
                </c:pt>
                <c:pt idx="8">
                  <c:v>4.1979340546110251</c:v>
                </c:pt>
                <c:pt idx="9">
                  <c:v>4.4956491002570687</c:v>
                </c:pt>
                <c:pt idx="10">
                  <c:v>4.3451136974037601</c:v>
                </c:pt>
                <c:pt idx="11">
                  <c:v>4.3413703017023426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4-402B-A4C6-683B0D832674}"/>
            </c:ext>
          </c:extLst>
        </c:ser>
        <c:ser>
          <c:idx val="1"/>
          <c:order val="1"/>
          <c:tx>
            <c:v>2020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'Spotreba data'!$M$14:$M$25</c:f>
              <c:numCache>
                <c:formatCode>_-* #\ ##0.0\ [$Kč-405]_-;\-* #\ ##0.0\ [$Kč-405]_-;_-* "-"??\ [$Kč-405]_-;_-@_-</c:formatCode>
                <c:ptCount val="12"/>
                <c:pt idx="0">
                  <c:v>4.3499788965933064</c:v>
                </c:pt>
                <c:pt idx="1">
                  <c:v>4.4235206321334504</c:v>
                </c:pt>
                <c:pt idx="2">
                  <c:v>4.5081404644080711</c:v>
                </c:pt>
                <c:pt idx="3">
                  <c:v>4.6571520714462915</c:v>
                </c:pt>
                <c:pt idx="4">
                  <c:v>4.7106560329302809</c:v>
                </c:pt>
                <c:pt idx="5">
                  <c:v>4.7234504963777839</c:v>
                </c:pt>
                <c:pt idx="6">
                  <c:v>4.7298058790904047</c:v>
                </c:pt>
                <c:pt idx="7">
                  <c:v>4.7537685714285711</c:v>
                </c:pt>
                <c:pt idx="8">
                  <c:v>4.6850000000000014</c:v>
                </c:pt>
                <c:pt idx="9">
                  <c:v>4.7088606084708688</c:v>
                </c:pt>
                <c:pt idx="10">
                  <c:v>4.653665215814291</c:v>
                </c:pt>
                <c:pt idx="11">
                  <c:v>4.6277326594632271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4-402B-A4C6-683B0D832674}"/>
            </c:ext>
          </c:extLst>
        </c:ser>
        <c:ser>
          <c:idx val="2"/>
          <c:order val="2"/>
          <c:tx>
            <c:v>2021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'Spotreba data'!$M$26:$M$37</c:f>
              <c:numCache>
                <c:formatCode>_-* #\ ##0.0\ [$Kč-405]_-;\-* #\ ##0.0\ [$Kč-405]_-;_-* "-"??\ [$Kč-405]_-;_-@_-</c:formatCode>
                <c:ptCount val="12"/>
                <c:pt idx="0">
                  <c:v>4.5957478739369684</c:v>
                </c:pt>
                <c:pt idx="1">
                  <c:v>4.6532917316692668</c:v>
                </c:pt>
                <c:pt idx="2">
                  <c:v>4.6890601860641725</c:v>
                </c:pt>
                <c:pt idx="3">
                  <c:v>4.7274011757551193</c:v>
                </c:pt>
                <c:pt idx="4">
                  <c:v>4.7618579703926196</c:v>
                </c:pt>
                <c:pt idx="5">
                  <c:v>4.9921677459142764</c:v>
                </c:pt>
                <c:pt idx="6">
                  <c:v>4.9814884001205186</c:v>
                </c:pt>
                <c:pt idx="7">
                  <c:v>4.9627108092812691</c:v>
                </c:pt>
                <c:pt idx="8">
                  <c:v>4.8905903962214641</c:v>
                </c:pt>
                <c:pt idx="9">
                  <c:v>4.6358197592067993</c:v>
                </c:pt>
                <c:pt idx="10">
                  <c:v>4.4762116040955631</c:v>
                </c:pt>
                <c:pt idx="11">
                  <c:v>4.4665288753799386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04-402B-A4C6-683B0D832674}"/>
            </c:ext>
          </c:extLst>
        </c:ser>
        <c:ser>
          <c:idx val="3"/>
          <c:order val="3"/>
          <c:tx>
            <c:v>2022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'Spotreba data'!$M$38:$M$49</c:f>
              <c:numCache>
                <c:formatCode>_-* #\ ##0.0\ [$Kč-405]_-;\-* #\ ##0.0\ [$Kč-405]_-;_-* "-"??\ [$Kč-405]_-;_-@_-</c:formatCode>
                <c:ptCount val="12"/>
                <c:pt idx="0">
                  <c:v>4.5593042035398232</c:v>
                </c:pt>
                <c:pt idx="1">
                  <c:v>4.6295957501943512</c:v>
                </c:pt>
                <c:pt idx="2">
                  <c:v>4.630264713786616</c:v>
                </c:pt>
                <c:pt idx="3">
                  <c:v>4.7626456140350877</c:v>
                </c:pt>
                <c:pt idx="4">
                  <c:v>5.0836819290165272</c:v>
                </c:pt>
                <c:pt idx="5">
                  <c:v>5.0927230857800803</c:v>
                </c:pt>
                <c:pt idx="6">
                  <c:v>5.1609190031152643</c:v>
                </c:pt>
                <c:pt idx="7">
                  <c:v>5.0779260122341974</c:v>
                </c:pt>
                <c:pt idx="8">
                  <c:v>5.0335053527312663</c:v>
                </c:pt>
                <c:pt idx="9">
                  <c:v>5.9171624601813271</c:v>
                </c:pt>
                <c:pt idx="10">
                  <c:v>5.6746564885496182</c:v>
                </c:pt>
                <c:pt idx="11">
                  <c:v>5.5904189227700201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04-402B-A4C6-683B0D832674}"/>
            </c:ext>
          </c:extLst>
        </c:ser>
        <c:ser>
          <c:idx val="4"/>
          <c:order val="4"/>
          <c:tx>
            <c:v>2023</c:v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val>
            <c:numRef>
              <c:f>'Spotreba data'!$M$50:$M$61</c:f>
              <c:numCache>
                <c:formatCode>_-* #\ ##0.0\ [$Kč-405]_-;\-* #\ ##0.0\ [$Kč-405]_-;_-* "-"??\ [$Kč-405]_-;_-@_-</c:formatCode>
                <c:ptCount val="12"/>
                <c:pt idx="0">
                  <c:v>5.6577896561687382</c:v>
                </c:pt>
                <c:pt idx="1">
                  <c:v>5.6688792972891111</c:v>
                </c:pt>
                <c:pt idx="2">
                  <c:v>5.7286504770164788</c:v>
                </c:pt>
                <c:pt idx="3">
                  <c:v>5.8048640973630832</c:v>
                </c:pt>
                <c:pt idx="4">
                  <c:v>6.0626088110403407</c:v>
                </c:pt>
                <c:pt idx="5">
                  <c:v>6.1879070193658743</c:v>
                </c:pt>
                <c:pt idx="6">
                  <c:v>6.2336854619565223</c:v>
                </c:pt>
                <c:pt idx="7">
                  <c:v>6.1891304347826095</c:v>
                </c:pt>
                <c:pt idx="8">
                  <c:v>6.1793867618429594</c:v>
                </c:pt>
                <c:pt idx="9">
                  <c:v>7.1730870917573872</c:v>
                </c:pt>
                <c:pt idx="10">
                  <c:v>6.9654790254625407</c:v>
                </c:pt>
                <c:pt idx="11">
                  <c:v>6.862624962586052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04-402B-A4C6-683B0D832674}"/>
            </c:ext>
          </c:extLst>
        </c:ser>
        <c:ser>
          <c:idx val="5"/>
          <c:order val="5"/>
          <c:tx>
            <c:v>2024</c:v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'Spotreba data'!$M$62:$M$73</c:f>
              <c:numCache>
                <c:formatCode>_-* #\ ##0.0\ [$Kč-405]_-;\-* #\ ##0.0\ [$Kč-405]_-;_-* "-"??\ [$Kč-405]_-;_-@_-</c:formatCode>
                <c:ptCount val="12"/>
                <c:pt idx="0">
                  <c:v>8.0122260916153216</c:v>
                </c:pt>
                <c:pt idx="1">
                  <c:v>8.1817223950233267</c:v>
                </c:pt>
                <c:pt idx="2">
                  <c:v>8.2077408906882585</c:v>
                </c:pt>
                <c:pt idx="3">
                  <c:v>8.374745011086473</c:v>
                </c:pt>
                <c:pt idx="4">
                  <c:v>8.6225143038779404</c:v>
                </c:pt>
                <c:pt idx="5">
                  <c:v>8.7782406755805766</c:v>
                </c:pt>
                <c:pt idx="6">
                  <c:v>8.6916586306653816</c:v>
                </c:pt>
                <c:pt idx="7">
                  <c:v>8.7152826379542407</c:v>
                </c:pt>
                <c:pt idx="8">
                  <c:v>8.6498075160403296</c:v>
                </c:pt>
                <c:pt idx="9">
                  <c:v>9.1898089033659058</c:v>
                </c:pt>
                <c:pt idx="10">
                  <c:v>7.3899304290210379</c:v>
                </c:pt>
                <c:pt idx="11">
                  <c:v>7.3686219190823143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F-447C-980E-412DF6C7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34319"/>
        <c:axId val="1849335567"/>
      </c:lineChart>
      <c:catAx>
        <c:axId val="1849334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335567"/>
        <c:crosses val="autoZero"/>
        <c:auto val="1"/>
        <c:lblAlgn val="ctr"/>
        <c:lblOffset val="100"/>
        <c:noMultiLvlLbl val="0"/>
      </c:catAx>
      <c:valAx>
        <c:axId val="1849335567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PRICE</a:t>
                </a:r>
                <a:r>
                  <a:rPr lang="en-GB" baseline="0"/>
                  <a:t> in K</a:t>
                </a:r>
                <a:r>
                  <a:rPr lang="cs-CZ" baseline="0"/>
                  <a:t>č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_-* #\ ##0.0\ [$Kč-405]_-;\-* #\ ##0.0\ [$Kč-405]_-;_-* &quot;-&quot;??\ [$Kč-405]_-;_-@_-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33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4761</xdr:rowOff>
    </xdr:from>
    <xdr:to>
      <xdr:col>9</xdr:col>
      <xdr:colOff>0</xdr:colOff>
      <xdr:row>40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8D258B-C6B9-40E6-9B93-5A32DA807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9525</xdr:rowOff>
    </xdr:from>
    <xdr:to>
      <xdr:col>9</xdr:col>
      <xdr:colOff>9525</xdr:colOff>
      <xdr:row>64</xdr:row>
      <xdr:rowOff>33339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E332C0-7CBD-4FED-A5DB-0EBA8EFE2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19050</xdr:rowOff>
    </xdr:from>
    <xdr:to>
      <xdr:col>9</xdr:col>
      <xdr:colOff>9525</xdr:colOff>
      <xdr:row>81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5FAE06-2A61-4C18-8CB9-27D7F0037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tka Maňásková" refreshedDate="46077.595926851849" createdVersion="7" refreshedVersion="8" minRefreshableVersion="3" recordCount="84" xr:uid="{71ABFE26-141E-4389-BD1E-521124EE2711}">
  <cacheSource type="worksheet">
    <worksheetSource name="Table1"/>
  </cacheSource>
  <cacheFields count="13">
    <cacheField name="DUZP (DMR)" numFmtId="14">
      <sharedItems containsSemiMixedTypes="0" containsNonDate="0" containsDate="1" containsString="0" minDate="2019-01-31T00:00:00" maxDate="2026-01-01T00:00:00"/>
    </cacheField>
    <cacheField name="Název" numFmtId="49">
      <sharedItems/>
    </cacheField>
    <cacheField name="Dodavatelská faktura" numFmtId="49">
      <sharedItems containsBlank="1"/>
    </cacheField>
    <cacheField name="Ev. číslo daň. dokladu" numFmtId="49">
      <sharedItems containsBlank="1" containsMixedTypes="1" containsNumber="1" containsInteger="1" minValue="4109425551" maxValue="4109425551"/>
    </cacheField>
    <cacheField name="Č.celk. bez DPH" numFmtId="168">
      <sharedItems containsSemiMixedTypes="0" containsString="0" containsNumber="1" minValue="15804.84" maxValue="59819.28"/>
    </cacheField>
    <cacheField name="Částka DPH 1" numFmtId="0">
      <sharedItems containsString="0" containsBlank="1" containsNumber="1" minValue="3853.91" maxValue="11336.93"/>
    </cacheField>
    <cacheField name="Val. celkem zao." numFmtId="0">
      <sharedItems containsString="0" containsBlank="1" containsNumber="1" minValue="22205.88" maxValue="65322.3"/>
    </cacheField>
    <cacheField name="Sazba DPH 1" numFmtId="0">
      <sharedItems containsBlank="1"/>
    </cacheField>
    <cacheField name="Poznámka 1 - 255" numFmtId="49">
      <sharedItems/>
    </cacheField>
    <cacheField name="MWh" numFmtId="0">
      <sharedItems containsSemiMixedTypes="0" containsString="0" containsNumber="1" minValue="2.6549999999999998" maxValue="9.0399999999999991"/>
    </cacheField>
    <cacheField name="Rok" numFmtId="0">
      <sharedItems containsSemiMixedTypes="0" containsString="0" containsNumber="1" containsInteger="1" minValue="2019" maxValue="2025" count="7">
        <n v="2019"/>
        <n v="2020"/>
        <n v="2021"/>
        <n v="2022"/>
        <n v="2023"/>
        <n v="2024"/>
        <n v="2025"/>
      </sharedItems>
    </cacheField>
    <cacheField name="Mesiac" numFmtId="0">
      <sharedItems containsSemiMixedTypes="0" containsString="0" containsNumber="1" containsInteger="1" minValue="1" maxValue="12"/>
    </cacheField>
    <cacheField name="Priemerna cena za kWh" numFmtId="169">
      <sharedItems containsSemiMixedTypes="0" containsString="0" containsNumber="1" minValue="3.8653146246202805" maxValue="9.18980890336590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d v="2019-01-31T00:00:00"/>
    <s v="E.ON Energie, a.s."/>
    <m/>
    <m/>
    <n v="26720.92"/>
    <m/>
    <m/>
    <m/>
    <s v="spotřeba el. energie  1.1.2019 - 31.1.2019     6,913 MWh"/>
    <n v="6.9130000000000003"/>
    <x v="0"/>
    <n v="1"/>
    <n v="3.8653146246202805"/>
  </r>
  <r>
    <d v="2019-02-28T00:00:00"/>
    <s v="E.ON Energie, a.s."/>
    <m/>
    <m/>
    <n v="22577.599999999999"/>
    <m/>
    <m/>
    <m/>
    <s v="spotřeba el. energie  1.2.2019 - 28.2.2019     5,683 MWh"/>
    <n v="5.6829999999999998"/>
    <x v="0"/>
    <n v="2"/>
    <n v="3.972831251099771"/>
  </r>
  <r>
    <d v="2019-03-31T00:00:00"/>
    <s v="E.ON Energie, a.s."/>
    <m/>
    <m/>
    <n v="20599.96"/>
    <m/>
    <m/>
    <m/>
    <s v="spotřeba el. energie  1.3.2019 - 31.3.2019     5,094 MWh"/>
    <n v="5.0940000000000003"/>
    <x v="0"/>
    <n v="3"/>
    <n v="4.0439654495484882"/>
  </r>
  <r>
    <d v="2019-04-30T00:00:00"/>
    <s v="E.ON Energie, a.s."/>
    <m/>
    <m/>
    <n v="16565.689999999999"/>
    <m/>
    <m/>
    <m/>
    <s v="spotřeba el. energie  1.4.2019 - 30.4.2019     3,948 MWh"/>
    <n v="3.948"/>
    <x v="0"/>
    <n v="4"/>
    <n v="4.195970111448835"/>
  </r>
  <r>
    <d v="2019-05-31T00:00:00"/>
    <s v="E.ON Energie, a.s."/>
    <m/>
    <m/>
    <n v="18784.23"/>
    <m/>
    <m/>
    <m/>
    <s v="spotřeba el. energie  1.5.2019 - 31.5.2019     4,524 MWh"/>
    <n v="4.524"/>
    <x v="0"/>
    <n v="5"/>
    <n v="4.1521286472148544"/>
  </r>
  <r>
    <d v="2019-06-30T00:00:00"/>
    <s v="E.ON Energie, a.s."/>
    <m/>
    <m/>
    <n v="15971.02"/>
    <m/>
    <m/>
    <m/>
    <s v="spotřeba el. energie  1.6.2019 - 30.6.2019     3,745 MWh"/>
    <n v="3.7450000000000001"/>
    <x v="0"/>
    <n v="6"/>
    <n v="4.2646248331108145"/>
  </r>
  <r>
    <d v="2019-07-31T00:00:00"/>
    <s v="E.ON Energie, a.s."/>
    <m/>
    <m/>
    <n v="16293.72"/>
    <m/>
    <m/>
    <m/>
    <s v="spotřeba el. energie  1.7.2019 - 31.7.2019     3,856 MWh"/>
    <n v="3.8559999999999999"/>
    <x v="0"/>
    <n v="7"/>
    <n v="4.2255497925311207"/>
  </r>
  <r>
    <d v="2019-08-31T00:00:00"/>
    <s v="E.ON Energie, a.s."/>
    <m/>
    <m/>
    <n v="15804.84"/>
    <m/>
    <m/>
    <m/>
    <s v="spotřeba el. energie  1.8.2019 - 31.8.2019     3,741 MWh"/>
    <n v="3.7410000000000001"/>
    <x v="0"/>
    <n v="8"/>
    <n v="4.2247634322373697"/>
  </r>
  <r>
    <d v="2019-09-30T00:00:00"/>
    <s v="E.ON Energie, a.s."/>
    <m/>
    <m/>
    <n v="16296.38"/>
    <m/>
    <m/>
    <m/>
    <s v="spotřeba el. energie  1.9.2019 - 30.9.2019     3,882 MWh"/>
    <n v="3.8820000000000001"/>
    <x v="0"/>
    <n v="9"/>
    <n v="4.1979340546110251"/>
  </r>
  <r>
    <d v="2019-10-31T00:00:00"/>
    <s v="E.ON Energie, a.s."/>
    <m/>
    <m/>
    <n v="20985.69"/>
    <m/>
    <m/>
    <m/>
    <s v="spotřeba el. energie  1.10.2019 - 31.10.2019     4,668 MWh"/>
    <n v="4.6680000000000001"/>
    <x v="0"/>
    <n v="10"/>
    <n v="4.4956491002570687"/>
  </r>
  <r>
    <d v="2019-11-30T00:00:00"/>
    <s v="E.ON Energie, a.s."/>
    <m/>
    <m/>
    <n v="24267.46"/>
    <m/>
    <m/>
    <m/>
    <s v="spotřeba el. energie  1.11.2019 - 30.11.2019     5,585 MWh"/>
    <n v="5.585"/>
    <x v="0"/>
    <n v="11"/>
    <n v="4.3451136974037601"/>
  </r>
  <r>
    <d v="2019-12-31T00:00:00"/>
    <s v="E.ON Energie, a.s."/>
    <m/>
    <m/>
    <n v="25757.35"/>
    <m/>
    <m/>
    <m/>
    <s v="spotřeba el. energie  1.12.2019 - 31.12.2019     5,933 MWh"/>
    <n v="5.9329999999999998"/>
    <x v="0"/>
    <n v="12"/>
    <n v="4.3413703017023426"/>
  </r>
  <r>
    <d v="2020-01-31T00:00:00"/>
    <s v="E.ON Energie, a.s."/>
    <m/>
    <m/>
    <n v="28857.759999999998"/>
    <m/>
    <m/>
    <m/>
    <s v="spotřeba el. energie  1.1.2020 - 31.1.2020     6,634 MWh"/>
    <n v="6.6340000000000003"/>
    <x v="1"/>
    <n v="1"/>
    <n v="4.3499788965933064"/>
  </r>
  <r>
    <d v="2020-02-29T00:00:00"/>
    <s v="E.ON Energie, a.s."/>
    <m/>
    <m/>
    <n v="25191.95"/>
    <m/>
    <m/>
    <m/>
    <s v="spotřeba el. energie  1.1.2020 - 29.2.2020     5,695 MWh"/>
    <n v="5.6950000000000003"/>
    <x v="1"/>
    <n v="2"/>
    <n v="4.4235206321334504"/>
  </r>
  <r>
    <d v="2020-03-31T00:00:00"/>
    <s v="E.ON Energie, a.s."/>
    <m/>
    <m/>
    <n v="23685.77"/>
    <m/>
    <m/>
    <m/>
    <s v="spotřeba el. energie  1.3.2020 - 31.3.2020     5,254 MWh"/>
    <n v="5.2539999999999996"/>
    <x v="1"/>
    <n v="3"/>
    <n v="4.5081404644080711"/>
  </r>
  <r>
    <d v="2020-04-30T00:00:00"/>
    <s v="E.ON Energie, a.s."/>
    <m/>
    <m/>
    <n v="18772.98"/>
    <m/>
    <m/>
    <m/>
    <s v="spotřeba el. energie  1.4.2020 - 30.4.2020     4,031 MWh"/>
    <n v="4.0309999999999997"/>
    <x v="1"/>
    <n v="4"/>
    <n v="4.6571520714462915"/>
  </r>
  <r>
    <d v="2020-05-31T00:00:00"/>
    <s v="E.ON Energie, a.s."/>
    <m/>
    <m/>
    <n v="18310.32"/>
    <m/>
    <m/>
    <m/>
    <s v="spotřeba el. energie  1.5.2020 - 31.5.2020     3,887 MWh"/>
    <n v="3.887"/>
    <x v="1"/>
    <n v="5"/>
    <n v="4.7106560329302809"/>
  </r>
  <r>
    <d v="2020-06-30T00:00:00"/>
    <s v="E.ON Energie, a.s."/>
    <m/>
    <m/>
    <n v="17604.3"/>
    <m/>
    <m/>
    <m/>
    <s v="spotřeba el. energie  1.6.2020 - 30.6.2020     3,727 MWh"/>
    <n v="3.7269999999999999"/>
    <x v="1"/>
    <n v="6"/>
    <n v="4.7234504963777839"/>
  </r>
  <r>
    <d v="2020-07-31T00:00:00"/>
    <s v="E.ON Energie, a.s."/>
    <m/>
    <m/>
    <n v="17055.68"/>
    <m/>
    <m/>
    <m/>
    <s v="spotřeba el. energie  1.7.2020 - 31.7.2020     3,606 MWh"/>
    <n v="3.6059999999999999"/>
    <x v="1"/>
    <n v="7"/>
    <n v="4.7298058790904047"/>
  </r>
  <r>
    <d v="2020-08-31T00:00:00"/>
    <s v="E.ON Energie, a.s."/>
    <m/>
    <m/>
    <n v="16638.189999999999"/>
    <m/>
    <m/>
    <m/>
    <s v="spotřeba el. energie  1.8.2020 - 31.8.2020     3,500 MWh"/>
    <n v="3.5"/>
    <x v="1"/>
    <n v="8"/>
    <n v="4.7537685714285711"/>
  </r>
  <r>
    <d v="2020-09-30T00:00:00"/>
    <s v="E.ON Energie, a.s."/>
    <m/>
    <m/>
    <n v="17653.080000000002"/>
    <m/>
    <m/>
    <m/>
    <s v="spotřeba el. energie  1.9.2020 - 30.9.2020     3,768 MWh"/>
    <n v="3.7679999999999998"/>
    <x v="1"/>
    <n v="9"/>
    <n v="4.6850000000000014"/>
  </r>
  <r>
    <d v="2020-10-31T00:00:00"/>
    <s v="E.ON Energie, a.s."/>
    <m/>
    <m/>
    <n v="23680.86"/>
    <m/>
    <m/>
    <m/>
    <s v="spotřeba el. energie  1.10.2020 - 31.10.2020     5,029 MWh"/>
    <n v="5.0289999999999999"/>
    <x v="1"/>
    <n v="10"/>
    <n v="4.7088606084708688"/>
  </r>
  <r>
    <d v="2020-11-30T00:00:00"/>
    <s v="E.ON Energie, a.s."/>
    <m/>
    <m/>
    <n v="25660.31"/>
    <m/>
    <m/>
    <m/>
    <s v="spotřeba el. energie  1.11.2020 - 30.11.2020     5,514 MWh"/>
    <n v="5.5140000000000002"/>
    <x v="1"/>
    <n v="11"/>
    <n v="4.653665215814291"/>
  </r>
  <r>
    <d v="2020-12-31T00:00:00"/>
    <s v="E.ON Energie, a.s."/>
    <m/>
    <m/>
    <n v="26553.93"/>
    <m/>
    <m/>
    <m/>
    <s v="spotřeba el. energie  1.12.2020 - 31.12.2020     5,738 MWh"/>
    <n v="5.7380000000000004"/>
    <x v="1"/>
    <n v="12"/>
    <n v="4.6277326594632271"/>
  </r>
  <r>
    <d v="2021-01-31T00:00:00"/>
    <s v="E.ON Energie, a.s."/>
    <m/>
    <m/>
    <n v="27560.7"/>
    <m/>
    <m/>
    <m/>
    <s v="spotřeba el. energie  1.1.2021 - 31.1.2021     5,997 MWh"/>
    <n v="5.9969999999999999"/>
    <x v="2"/>
    <n v="1"/>
    <n v="4.5957478739369684"/>
  </r>
  <r>
    <d v="2021-02-28T00:00:00"/>
    <s v="E.ON Energie, a.s."/>
    <m/>
    <m/>
    <n v="26844.84"/>
    <m/>
    <m/>
    <m/>
    <s v="spotřeba el. energie  1.2.2021 - 28.2.2021     5,769 MWh"/>
    <n v="5.7690000000000001"/>
    <x v="2"/>
    <n v="2"/>
    <n v="4.6532917316692668"/>
  </r>
  <r>
    <d v="2021-03-31T00:00:00"/>
    <s v="E.ON Energie, a.s."/>
    <m/>
    <m/>
    <n v="24697.279999999999"/>
    <m/>
    <m/>
    <m/>
    <s v="spotřeba el. energie  1.3.2021 - 31.3.2021     5,267 MWh"/>
    <n v="5.2670000000000003"/>
    <x v="2"/>
    <n v="3"/>
    <n v="4.6890601860641725"/>
  </r>
  <r>
    <d v="2021-04-30T00:00:00"/>
    <s v="E.ON Energie, a.s."/>
    <m/>
    <m/>
    <n v="23320.27"/>
    <m/>
    <m/>
    <m/>
    <s v="spotřeba el. energie  1.4.2021 - 30.4.2021     4,933 MWh"/>
    <n v="4.9329999999999998"/>
    <x v="2"/>
    <n v="4"/>
    <n v="4.7274011757551193"/>
  </r>
  <r>
    <d v="2021-05-31T00:00:00"/>
    <s v="E.ON Energie, a.s."/>
    <m/>
    <m/>
    <n v="22195.02"/>
    <m/>
    <m/>
    <m/>
    <s v="spotřeba el. energie  1.5.2021 - 31.5.2021     4,661 MWh"/>
    <n v="4.6609999999999996"/>
    <x v="2"/>
    <n v="5"/>
    <n v="4.7618579703926196"/>
  </r>
  <r>
    <d v="2021-06-30T00:00:00"/>
    <s v="E.ON Energie, a.s."/>
    <m/>
    <m/>
    <n v="16189.6"/>
    <m/>
    <m/>
    <m/>
    <s v="spotřeba el. energie  1.6.2021 - 30.6.2021    3,243 MWh"/>
    <n v="3.2429999999999999"/>
    <x v="2"/>
    <n v="6"/>
    <n v="4.9921677459142764"/>
  </r>
  <r>
    <d v="2021-07-31T00:00:00"/>
    <s v="E.ON Energie, a.s."/>
    <m/>
    <m/>
    <n v="16533.560000000001"/>
    <m/>
    <m/>
    <m/>
    <s v="spotřeba el. energie  1.7.2021 - 31.7.2021    3,319 MWh"/>
    <n v="3.319"/>
    <x v="2"/>
    <n v="7"/>
    <n v="4.9814884001205186"/>
  </r>
  <r>
    <d v="2021-08-31T00:00:00"/>
    <s v="E.ON Energie, a.s."/>
    <m/>
    <m/>
    <n v="17538.22"/>
    <m/>
    <m/>
    <m/>
    <s v="spotřeba el. energie  1.8.2021 - 31.8.2021    3,534 MWh"/>
    <n v="3.5339999999999998"/>
    <x v="2"/>
    <n v="8"/>
    <n v="4.9627108092812691"/>
  </r>
  <r>
    <d v="2021-09-30T00:00:00"/>
    <s v="E.ON Energie, a.s."/>
    <m/>
    <m/>
    <n v="18638.04"/>
    <m/>
    <m/>
    <m/>
    <s v="spotřeba el. energie  1.9.2021 - 30.9.2021    3,811 MWh"/>
    <n v="3.8109999999999999"/>
    <x v="2"/>
    <n v="9"/>
    <n v="4.8905903962214641"/>
  </r>
  <r>
    <d v="2021-10-31T00:00:00"/>
    <s v="E.ON Energie, a.s."/>
    <m/>
    <m/>
    <n v="26183.11"/>
    <m/>
    <m/>
    <m/>
    <s v="spotřeba el. energie  1.10.2021 - 31.10.2021    5,648 MWh"/>
    <n v="5.6479999999999997"/>
    <x v="2"/>
    <n v="10"/>
    <n v="4.6358197592067993"/>
  </r>
  <r>
    <d v="2021-11-30T00:00:00"/>
    <s v="E.ON Energie, a.s."/>
    <m/>
    <m/>
    <n v="32788.25"/>
    <m/>
    <m/>
    <m/>
    <s v="spotřeba el. energie  1.11.2021 - 30.11.2021    7,325 MWh"/>
    <n v="7.3250000000000002"/>
    <x v="2"/>
    <n v="11"/>
    <n v="4.4762116040955631"/>
  </r>
  <r>
    <d v="2021-12-31T00:00:00"/>
    <s v="E.ON Energie, a.s."/>
    <m/>
    <m/>
    <n v="36737.199999999997"/>
    <m/>
    <m/>
    <m/>
    <s v="spotřeba el. energie  1.12.2021 - 31.12.2021    8,225 MWh"/>
    <n v="8.2249999999999996"/>
    <x v="2"/>
    <n v="12"/>
    <n v="4.4665288753799386"/>
  </r>
  <r>
    <d v="2022-01-31T00:00:00"/>
    <s v="E.ON Energie, a.s."/>
    <m/>
    <m/>
    <n v="41216.11"/>
    <m/>
    <m/>
    <m/>
    <s v="spotřeba el. energie  1.1.2022 - 31.1.2022    9,04 MWh"/>
    <n v="9.0399999999999991"/>
    <x v="3"/>
    <n v="1"/>
    <n v="4.5593042035398232"/>
  </r>
  <r>
    <d v="2022-02-28T00:00:00"/>
    <s v="E.ON Energie, a.s."/>
    <m/>
    <m/>
    <n v="35731.22"/>
    <m/>
    <m/>
    <m/>
    <s v="spotřeba el. energie  1.2.2022 - 28.2.2022    7,718 MWh"/>
    <n v="7.718"/>
    <x v="3"/>
    <n v="2"/>
    <n v="4.6295957501943512"/>
  </r>
  <r>
    <d v="2022-03-31T00:00:00"/>
    <s v="E.ON Energie, a.s."/>
    <m/>
    <m/>
    <n v="34458.43"/>
    <m/>
    <m/>
    <m/>
    <s v="spotřeba el. energie  1.3.2022 - 31.3.2022    7,442 MWh"/>
    <n v="7.4420000000000002"/>
    <x v="3"/>
    <n v="3"/>
    <n v="4.630264713786616"/>
  </r>
  <r>
    <d v="2022-04-30T00:00:00"/>
    <s v="E.ON Energie, a.s."/>
    <m/>
    <m/>
    <n v="27147.08"/>
    <m/>
    <m/>
    <m/>
    <s v="spotřeba el. energie  1.4.2022 - 30.4.2022    5,7 MWh"/>
    <n v="5.7"/>
    <x v="3"/>
    <n v="4"/>
    <n v="4.7626456140350877"/>
  </r>
  <r>
    <d v="2022-05-31T00:00:00"/>
    <s v="E.ON Energie, a.s."/>
    <m/>
    <m/>
    <n v="18763.87"/>
    <m/>
    <m/>
    <m/>
    <s v="spotřeba el. energie  1.5.2022 - 31.5.2022    3,691 MWh"/>
    <n v="3.6909999999999998"/>
    <x v="3"/>
    <n v="5"/>
    <n v="5.0836819290165272"/>
  </r>
  <r>
    <d v="2022-06-30T00:00:00"/>
    <s v="E.ON Energie, a.s."/>
    <m/>
    <m/>
    <n v="17692.12"/>
    <m/>
    <m/>
    <m/>
    <s v="spotřeba el. energie  1.6.2022 - 30.6.2022    3,474 MWh"/>
    <n v="3.4740000000000002"/>
    <x v="3"/>
    <n v="6"/>
    <n v="5.0927230857800803"/>
  </r>
  <r>
    <d v="2022-07-31T00:00:00"/>
    <s v="E.ON Energie, a.s."/>
    <m/>
    <m/>
    <n v="16566.55"/>
    <m/>
    <m/>
    <m/>
    <s v="spotřeba el. energie  1.7.2022 - 31.7.2022    3,21 MWh"/>
    <n v="3.21"/>
    <x v="3"/>
    <n v="7"/>
    <n v="5.1609190031152643"/>
  </r>
  <r>
    <d v="2022-08-31T00:00:00"/>
    <s v="E.ON Energie, a.s."/>
    <m/>
    <m/>
    <n v="17432.52"/>
    <m/>
    <m/>
    <m/>
    <s v="spotřeba el. energie  1.8.2022 - 31.8.2022    3,433 MWh"/>
    <n v="3.4329999999999998"/>
    <x v="3"/>
    <n v="8"/>
    <n v="5.0779260122341974"/>
  </r>
  <r>
    <d v="2022-09-30T00:00:00"/>
    <s v="E.ON Energie, a.s."/>
    <m/>
    <m/>
    <n v="18337.060000000001"/>
    <m/>
    <m/>
    <m/>
    <s v="spotřeba el. energie  1.9.2022 - 30.9.2022    3,643 MWh"/>
    <n v="3.6429999999999998"/>
    <x v="3"/>
    <n v="9"/>
    <n v="5.0335053527312663"/>
  </r>
  <r>
    <d v="2022-10-31T00:00:00"/>
    <s v="E.ON Energie, a.s."/>
    <m/>
    <m/>
    <n v="24147.94"/>
    <m/>
    <m/>
    <m/>
    <s v="spotřeba el. energie  1.10.2022 - 31.10.2022    4,081 MWh"/>
    <n v="4.0810000000000004"/>
    <x v="3"/>
    <n v="10"/>
    <n v="5.9171624601813271"/>
  </r>
  <r>
    <d v="2022-11-30T00:00:00"/>
    <s v="E.ON Energie, a.s."/>
    <m/>
    <m/>
    <n v="31965.34"/>
    <m/>
    <m/>
    <m/>
    <s v="spotřeba el. energie  1.11.2022 - 30.11.2022   5,633 MWh"/>
    <n v="5.633"/>
    <x v="3"/>
    <n v="11"/>
    <n v="5.6746564885496182"/>
  </r>
  <r>
    <d v="2022-12-31T00:00:00"/>
    <s v="E.ON Energie, a.s."/>
    <s v="6261018075"/>
    <s v="4106862006"/>
    <n v="39233.56"/>
    <n v="8239.0499999999993"/>
    <n v="47472.61"/>
    <s v="21"/>
    <s v="spotřeba el. energie  1.12.2022 - 31.12.2022   7,018 MWh"/>
    <n v="7.0179999999999998"/>
    <x v="3"/>
    <n v="12"/>
    <n v="5.5904189227700201"/>
  </r>
  <r>
    <d v="2023-01-31T00:00:00"/>
    <s v="E.ON Energie, a.s."/>
    <s v="6261018075"/>
    <s v="4107048613"/>
    <n v="39163.22"/>
    <n v="8224.2800000000007"/>
    <n v="47387.5"/>
    <s v="21"/>
    <s v="spotřeba el. energie  1.1.2023 - 31.1.2023   6,922 MWh"/>
    <n v="6.9219999999999997"/>
    <x v="4"/>
    <n v="1"/>
    <n v="5.6577896561687382"/>
  </r>
  <r>
    <d v="2023-02-28T00:00:00"/>
    <s v="E.ON Energie, a.s."/>
    <s v="6261018075"/>
    <s v="4107432858"/>
    <n v="37431.61"/>
    <n v="7860.64"/>
    <n v="45292.25"/>
    <s v="21"/>
    <s v="spotřeba el. energie  1.2.2023 - 28.2.2023   6,603 MWh"/>
    <n v="6.6029999999999998"/>
    <x v="4"/>
    <n v="2"/>
    <n v="5.6688792972891111"/>
  </r>
  <r>
    <d v="2023-03-31T00:00:00"/>
    <s v="E.ON Energie, a.s."/>
    <s v="6261018075"/>
    <s v="4107260848"/>
    <n v="33025.67"/>
    <n v="6935.39"/>
    <n v="39961.06"/>
    <s v="21"/>
    <s v="spotřeba el. energie  1.3.2023 - 31.3.2023   5,765 MWh"/>
    <n v="5.7649999999999997"/>
    <x v="4"/>
    <n v="3"/>
    <n v="5.7286504770164788"/>
  </r>
  <r>
    <d v="2023-04-30T00:00:00"/>
    <s v="E.ON Energie, a.s."/>
    <s v="6261018075"/>
    <s v="4107638575"/>
    <n v="28617.98"/>
    <n v="6009.78"/>
    <n v="34627.760000000002"/>
    <s v="21"/>
    <s v="spotřeba el. energie  1.4.2023 - 30.4.2023   4,93 MWh"/>
    <n v="4.93"/>
    <x v="4"/>
    <n v="4"/>
    <n v="5.8048640973630832"/>
  </r>
  <r>
    <d v="2023-05-31T00:00:00"/>
    <s v="E.ON Energie, a.s."/>
    <s v="6261018075"/>
    <s v="4107839801"/>
    <n v="22843.91"/>
    <n v="4797.22"/>
    <n v="27641.13"/>
    <s v="21"/>
    <s v="spotřeba el. energie  1.5.2023 - 31.5.2023   3,768 MWh"/>
    <n v="3.7679999999999998"/>
    <x v="4"/>
    <n v="5"/>
    <n v="6.0626088110403407"/>
  </r>
  <r>
    <d v="2023-06-30T00:00:00"/>
    <s v="E.ON Energie, a.s."/>
    <s v="6261018075"/>
    <s v="4107584214"/>
    <n v="20257.97"/>
    <n v="4254.17"/>
    <n v="24512.14"/>
    <s v="21"/>
    <s v="spotřeba el. energie  1.6.2023 - 30.6.2023   3,2738 MWh"/>
    <n v="3.2738"/>
    <x v="4"/>
    <n v="6"/>
    <n v="6.1879070193658743"/>
  </r>
  <r>
    <d v="2023-07-31T00:00:00"/>
    <s v="E.ON Energie, a.s."/>
    <s v="6261018075"/>
    <s v="4107686824"/>
    <n v="18351.97"/>
    <n v="3853.91"/>
    <n v="22205.88"/>
    <s v="21"/>
    <s v="spotřeba el. energie  1.7.2023 - 31.7.2023   2,944 MWh"/>
    <n v="2.944"/>
    <x v="4"/>
    <n v="7"/>
    <n v="6.2336854619565223"/>
  </r>
  <r>
    <d v="2023-08-31T00:00:00"/>
    <s v="E.ON Energie, a.s."/>
    <s v="6261018075"/>
    <s v="4107883418"/>
    <n v="19786.650000000001"/>
    <n v="4155.2"/>
    <n v="23941.85"/>
    <s v="21"/>
    <s v="spotřeba el. energie  1.8.2023 - 31.8.2023   3,197 MWh"/>
    <n v="3.1970000000000001"/>
    <x v="4"/>
    <n v="8"/>
    <n v="6.1891304347826095"/>
  </r>
  <r>
    <d v="2023-09-30T00:00:00"/>
    <s v="E.ON Energie, a.s."/>
    <s v="6261018075"/>
    <s v="4108183419"/>
    <n v="19044.87"/>
    <n v="3999.42"/>
    <n v="23044.29"/>
    <s v="21"/>
    <s v="spotřeba el. energie  1.9.2023 - 30.9.2023   3,082 MWh"/>
    <n v="3.0819999999999999"/>
    <x v="4"/>
    <n v="9"/>
    <n v="6.1793867618429594"/>
  </r>
  <r>
    <d v="2023-10-31T00:00:00"/>
    <s v="E.ON Energie, a.s."/>
    <s v="6261018075"/>
    <s v="4108470245"/>
    <n v="27673.77"/>
    <n v="5811.49"/>
    <n v="33485.26"/>
    <s v="21"/>
    <s v="spotřeba el. energie  1.10.2023 - 31.10.2023   3,858 MWh"/>
    <n v="3.8580000000000001"/>
    <x v="4"/>
    <n v="10"/>
    <n v="7.1730870917573872"/>
  </r>
  <r>
    <d v="2023-11-30T00:00:00"/>
    <s v="E.ON Energie, a.s."/>
    <s v="6261018075"/>
    <s v="4108582109"/>
    <n v="38024.550000000003"/>
    <n v="7985.16"/>
    <n v="46009.71"/>
    <s v="21"/>
    <s v="spotřeba el. energie  1.11.2023 - 30.11.2023   5,459 MWh"/>
    <n v="5.4589999999999996"/>
    <x v="4"/>
    <n v="11"/>
    <n v="6.9654790254625407"/>
  </r>
  <r>
    <d v="2023-12-31T00:00:00"/>
    <s v="E.ON Energie, a.s."/>
    <s v="6261018075"/>
    <n v="4109425551"/>
    <n v="45856.06"/>
    <n v="9629.77"/>
    <n v="55485.83"/>
    <s v="21"/>
    <s v="spotřeba el. energie  1.12.2023 - 31.12.2023   6,682 MWh"/>
    <n v="6.6820000000000004"/>
    <x v="4"/>
    <n v="12"/>
    <n v="6.862624962586052"/>
  </r>
  <r>
    <d v="2024-01-31T00:00:00"/>
    <s v="E.ON Energie, a.s."/>
    <s v="spotřeba el. energie  1.1.2024 - 31.1.2024   7,466 MWh"/>
    <m/>
    <n v="59819.28"/>
    <m/>
    <m/>
    <m/>
    <s v="spotřeba el. energie  1.1.2024 - 31.1.2024   7,466 MWh"/>
    <n v="7.4660000000000002"/>
    <x v="5"/>
    <n v="1"/>
    <n v="8.0122260916153216"/>
  </r>
  <r>
    <d v="2024-02-29T00:00:00"/>
    <s v="E.ON Energie, a.s."/>
    <s v="spotřeba el. energie  1.2.2024 - 29.2.2024   5,144 MWh"/>
    <m/>
    <n v="42086.78"/>
    <m/>
    <m/>
    <m/>
    <s v="spotřeba el. energie  1.2.2024 - 29.2.2024   5,144 MWh"/>
    <n v="5.1440000000000001"/>
    <x v="5"/>
    <n v="2"/>
    <n v="8.1817223950233267"/>
  </r>
  <r>
    <d v="2024-03-31T00:00:00"/>
    <s v="E.ON Energie, a.s."/>
    <s v="spotřeba el. energie  1.3.2024 - 31.3.2024   4,94 MWh"/>
    <m/>
    <n v="40546.239999999998"/>
    <m/>
    <m/>
    <m/>
    <s v="spotřeba el. energie  1.3.2024 - 31.3.2024   4,94 MWh"/>
    <n v="4.9400000000000004"/>
    <x v="5"/>
    <n v="3"/>
    <n v="8.2077408906882585"/>
  </r>
  <r>
    <d v="2024-04-30T00:00:00"/>
    <s v="E.ON Energie, a.s."/>
    <s v="spotřeba el. energie  1.4.2024 - 30.4.2024   4,059 MWh"/>
    <m/>
    <n v="33993.089999999997"/>
    <m/>
    <m/>
    <m/>
    <s v="spotřeba el. energie  1.4.2024 - 30.4.2024   4,059 MWh"/>
    <n v="4.0590000000000002"/>
    <x v="5"/>
    <n v="4"/>
    <n v="8.374745011086473"/>
  </r>
  <r>
    <d v="2024-05-31T00:00:00"/>
    <s v="E.ON Energie, a.s."/>
    <s v="spotřeba el. energie  1.5.2024 - 31.5.2024   3,146 MWh"/>
    <m/>
    <n v="27126.43"/>
    <m/>
    <m/>
    <m/>
    <s v="spotřeba el. energie  1.5.2024 - 31.5.2024   3,146 MWh"/>
    <n v="3.1459999999999999"/>
    <x v="5"/>
    <n v="5"/>
    <n v="8.6225143038779404"/>
  </r>
  <r>
    <d v="2024-06-30T00:00:00"/>
    <s v="E.ON Energie, a.s."/>
    <s v="spotřeba el. energie  1.6.2024 - 30.6.2024   2,842 MWh"/>
    <m/>
    <n v="24947.759999999998"/>
    <m/>
    <m/>
    <m/>
    <s v="spotřeba el. energie  1.6.2024 - 30.6.2024   2,842 MWh"/>
    <n v="2.8420000000000001"/>
    <x v="5"/>
    <n v="6"/>
    <n v="8.7782406755805766"/>
  </r>
  <r>
    <d v="2024-07-31T00:00:00"/>
    <s v="E.ON Energie, a.s."/>
    <s v="spotřeba el. energie  1.7.2024 - 31.7.2024   3,111 MWh"/>
    <m/>
    <n v="27039.75"/>
    <m/>
    <m/>
    <m/>
    <s v="spotřeba el. energie  1.7.2024 - 31.7.2024   3,111 MWh"/>
    <n v="3.1110000000000002"/>
    <x v="5"/>
    <n v="7"/>
    <n v="8.6916586306653816"/>
  </r>
  <r>
    <d v="2024-08-31T00:00:00"/>
    <s v="E.ON Energie, a.s."/>
    <s v="spotřeba el. energie  1.8.2024 - 31.8.2024   2,972 MWh"/>
    <m/>
    <n v="25901.82"/>
    <m/>
    <m/>
    <m/>
    <s v="spotřeba el. energie  1.8.2024 - 31.8.2024   2,972 MWh"/>
    <n v="2.972"/>
    <x v="5"/>
    <n v="8"/>
    <n v="8.7152826379542407"/>
  </r>
  <r>
    <d v="2024-09-30T00:00:00"/>
    <s v="E.ON Energie, a.s."/>
    <s v="spotřeba el. energie  1.9.2024 - 30.9.2024   3,273 MWh"/>
    <m/>
    <n v="28310.82"/>
    <m/>
    <m/>
    <m/>
    <s v="spotřeba el. energie  1.9.2024 - 30.9.2024   3,273 MWh"/>
    <n v="3.2730000000000001"/>
    <x v="5"/>
    <n v="9"/>
    <n v="8.6498075160403296"/>
  </r>
  <r>
    <d v="2024-10-31T00:00:00"/>
    <s v="E.ON Energie, a.s."/>
    <s v="spotřeba el. energie  1.10.2024 - 31.10.2024   4,605 MWh"/>
    <m/>
    <n v="42319.07"/>
    <m/>
    <m/>
    <m/>
    <s v="spotřeba el. energie  1.10.2024 - 31.10.2024   4,605 MWh"/>
    <n v="4.6050000000000004"/>
    <x v="5"/>
    <n v="10"/>
    <n v="9.1898089033659058"/>
  </r>
  <r>
    <d v="2024-11-30T00:00:00"/>
    <s v="E.ON Energie, a.s."/>
    <s v="spotřeba el. energie  1.11.2024 - 30.11.2024   6,037 MWh"/>
    <m/>
    <n v="44613.01"/>
    <m/>
    <m/>
    <m/>
    <s v="spotřeba el. energie  1.11.2024 - 30.11.2024   6,037 MWh"/>
    <n v="6.0369999999999999"/>
    <x v="5"/>
    <n v="11"/>
    <n v="7.3899304290210379"/>
  </r>
  <r>
    <d v="2024-12-31T00:00:00"/>
    <s v="E.ON Energie, a.s."/>
    <s v="spotřeba el. energie  1.12.2024 - 31.12.2024   6,451 MWh"/>
    <m/>
    <n v="47534.98"/>
    <m/>
    <m/>
    <m/>
    <s v="spotřeba el. energie  1.12.2024 - 31.12.2024   6,451 MWh"/>
    <n v="6.4509999999999996"/>
    <x v="5"/>
    <n v="12"/>
    <n v="7.3686219190823143"/>
  </r>
  <r>
    <d v="2025-02-06T00:00:00"/>
    <s v="E.ON Energie, a.s."/>
    <s v="6261018075"/>
    <s v="4112158753"/>
    <n v="53985.37"/>
    <n v="11336.93"/>
    <n v="65322.3"/>
    <s v="21"/>
    <s v="spotřeba el. energie  1.1.2025 - 31.1.2025   7,361 MWh"/>
    <n v="7.3609999999999998"/>
    <x v="6"/>
    <n v="2"/>
    <n v="7.3339722863741343"/>
  </r>
  <r>
    <d v="2025-03-06T00:00:00"/>
    <s v="E.ON Energie, a.s."/>
    <s v="6261018075"/>
    <s v="4112195968"/>
    <n v="44043.02"/>
    <n v="9249.0300000000007"/>
    <n v="53292.05"/>
    <s v="21"/>
    <s v="spotřeba el. energie  1.2.2025 - 28.2.2025   5,862 MWh"/>
    <n v="5.8620000000000001"/>
    <x v="6"/>
    <n v="3"/>
    <n v="7.5133094506994196"/>
  </r>
  <r>
    <d v="2025-04-04T00:00:00"/>
    <s v="E.ON Energie, a.s."/>
    <s v="6261018075"/>
    <s v="4112232503"/>
    <n v="35277.870000000003"/>
    <n v="7408.35"/>
    <n v="42686.22"/>
    <s v="21"/>
    <s v="spotřeba el. energie  1.3.2025 - 31.3.2025   4,589 MWh"/>
    <n v="4.5890000000000004"/>
    <x v="6"/>
    <n v="4"/>
    <n v="7.6874852909130524"/>
  </r>
  <r>
    <d v="2025-05-07T00:00:00"/>
    <s v="E.ON Energie, a.s."/>
    <s v="6261018075"/>
    <s v="4115121819"/>
    <n v="27826.49"/>
    <n v="5843.56"/>
    <n v="33670.050000000003"/>
    <s v="21"/>
    <s v="spotřeba el. energie  1.4.2025 - 30.4.2025  3,515 MWh"/>
    <n v="3.5150000000000001"/>
    <x v="6"/>
    <n v="5"/>
    <n v="7.9164978662873402"/>
  </r>
  <r>
    <d v="2025-06-05T00:00:00"/>
    <s v="E.ON Energie, a.s."/>
    <s v="6261018075"/>
    <s v="4113193700"/>
    <n v="23806.51"/>
    <n v="4999.37"/>
    <n v="28805.88"/>
    <s v="21"/>
    <s v="spotřeba el. energie  1.5.2025 - 31.5.2025  2,918 MWh"/>
    <n v="2.9180000000000001"/>
    <x v="6"/>
    <n v="6"/>
    <n v="8.1585023989033587"/>
  </r>
  <r>
    <d v="2025-07-04T00:00:00"/>
    <s v="E.ON Energie, a.s."/>
    <s v="6261018075"/>
    <s v="4113213256"/>
    <n v="22014.45"/>
    <n v="4623.03"/>
    <n v="26637.48"/>
    <s v="21"/>
    <s v="spotřeba el. energie  1.6.2025 - 30.6.2025  2,655 MWh"/>
    <n v="2.6549999999999998"/>
    <x v="6"/>
    <n v="7"/>
    <n v="8.2916949152542383"/>
  </r>
  <r>
    <d v="2025-08-06T00:00:00"/>
    <s v="E.ON Energie, a.s."/>
    <s v="6261018075"/>
    <s v="4113235467"/>
    <n v="23907.1"/>
    <n v="5020.49"/>
    <n v="28927.59"/>
    <s v="21"/>
    <s v="spotřeba el. energie  1.7.2025 - 31.7.2025  2,916 MWh"/>
    <n v="2.9159999999999999"/>
    <x v="6"/>
    <n v="8"/>
    <n v="8.1985939643347052"/>
  </r>
  <r>
    <d v="2025-09-04T00:00:00"/>
    <s v="E.ON Energie, a.s."/>
    <s v="6261018075"/>
    <s v="4112409511"/>
    <n v="22165.51"/>
    <n v="4654.76"/>
    <n v="26820.27"/>
    <s v="21"/>
    <s v="spotřeba el. energie  1.8.2025 - 31.8.2025  2,681 MWh"/>
    <n v="2.681"/>
    <x v="6"/>
    <n v="9"/>
    <n v="8.2676277508392388"/>
  </r>
  <r>
    <d v="2025-10-03T00:00:00"/>
    <s v="E.ON Energie, a.s."/>
    <s v="6261018075"/>
    <s v="4125189388"/>
    <n v="25466.400000000001"/>
    <n v="5347.94"/>
    <n v="30814.34"/>
    <s v="21"/>
    <s v="spotřeba el. energie  1.9.2025 - 30.9.2025  3,154 MWh"/>
    <n v="3.1539999999999999"/>
    <x v="6"/>
    <n v="10"/>
    <n v="8.0743183259353213"/>
  </r>
  <r>
    <d v="2025-11-06T00:00:00"/>
    <s v="E.ON Energie, a.s."/>
    <s v="6261018075"/>
    <s v="4112486483"/>
    <n v="28883.41"/>
    <n v="6065.52"/>
    <n v="34948.93"/>
    <s v="21"/>
    <s v="spotřeba el. energie  1.10.2025 - 31.10.2025  4,058 MWh"/>
    <n v="4.0579999999999998"/>
    <x v="6"/>
    <n v="11"/>
    <n v="7.1176466239526865"/>
  </r>
  <r>
    <d v="2025-12-04T00:00:00"/>
    <s v="E.ON Energie, a.s."/>
    <s v="6261018075"/>
    <s v="4112523785"/>
    <n v="37006.49"/>
    <n v="7771.36"/>
    <n v="44777.85"/>
    <s v="21"/>
    <s v="spotřeba el. energie  1.11.2025 - 30.11.2025  5,41 MWh"/>
    <n v="5.41"/>
    <x v="6"/>
    <n v="12"/>
    <n v="6.8403863216266174"/>
  </r>
  <r>
    <d v="2025-12-31T00:00:00"/>
    <s v="E.ON Energie, a.s."/>
    <s v="6261018075"/>
    <s v="4119143666"/>
    <n v="39207.230000000003"/>
    <n v="8233.52"/>
    <n v="47440.75"/>
    <s v="21"/>
    <s v="spotřeba el. energie  1.12.2025 - 31.12.2025   5,76 MWh"/>
    <n v="5.76"/>
    <x v="6"/>
    <n v="12"/>
    <n v="6.80681076388888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E11EF1-0F4C-4285-82E5-CE7B61A0070E}" name="PivotTable2" cacheId="8" applyNumberFormats="0" applyBorderFormats="0" applyFontFormats="0" applyPatternFormats="0" applyAlignmentFormats="0" applyWidthHeightFormats="1" dataCaption="Values" grandTotalCaption="Total" updatedVersion="8" minRefreshableVersion="3" useAutoFormatting="1" rowGrandTotals="0" itemPrintTitles="1" createdVersion="7" indent="0" outline="1" outlineData="1" multipleFieldFilters="0" rowHeaderCaption="Year">
  <location ref="A6:I13" firstHeaderRow="0" firstDataRow="1" firstDataCol="1"/>
  <pivotFields count="13">
    <pivotField numFmtId="14"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dataField="1"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numFmtId="169"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MWh" fld="9" baseField="0" baseItem="0"/>
    <dataField name="Average of MWh" fld="9" subtotal="average" baseField="5" baseItem="0" numFmtId="166"/>
    <dataField name="Min of MWh" fld="9" subtotal="min" baseField="5" baseItem="0" numFmtId="166"/>
    <dataField name="Max of MWh" fld="9" subtotal="max" baseField="5" baseItem="0"/>
    <dataField name="Sum of NET Costs" fld="4" baseField="5" baseItem="0" numFmtId="167"/>
    <dataField name="Average of NET Costs" fld="4" subtotal="average" baseField="5" baseItem="0" numFmtId="167"/>
    <dataField name="Min of NET Costs" fld="4" subtotal="min" baseField="5" baseItem="0" numFmtId="167"/>
    <dataField name="Max of NET Costs" fld="4" subtotal="max" baseField="5" baseItem="0" numFmtId="167"/>
  </dataFields>
  <formats count="4">
    <format dxfId="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">
      <pivotArea outline="0" collapsedLevelsAreSubtotals="1" fieldPosition="0">
        <references count="1">
          <reference field="4294967294" count="4" selected="0">
            <x v="4"/>
            <x v="5"/>
            <x v="6"/>
            <x v="7"/>
          </reference>
        </references>
      </pivotArea>
    </format>
    <format dxfId="8">
      <pivotArea dataOnly="0" labelOnly="1" fieldPosition="0">
        <references count="1">
          <reference field="10" count="0"/>
        </references>
      </pivotArea>
    </format>
  </formats>
  <conditionalFormats count="2">
    <conditionalFormat priority="1">
      <pivotAreas count="1">
        <pivotArea outline="0" fieldPosition="0">
          <references count="1">
            <reference field="4294967294" count="1">
              <x v="0"/>
            </reference>
          </references>
        </pivotArea>
      </pivotAreas>
    </conditionalFormat>
    <conditionalFormat priority="2">
      <pivotAreas count="1">
        <pivotArea outline="0" fieldPosition="0">
          <references count="1">
            <reference field="4294967294" count="1">
              <x v="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BCC34E-4207-4CBC-B544-1073AC0DD274}" name="Table2" displayName="Table2" ref="A49:G61" totalsRowShown="0" headerRowDxfId="40" dataDxfId="38" headerRowBorderDxfId="39" tableBorderDxfId="37">
  <autoFilter ref="A49:G61" xr:uid="{D0BCC34E-4207-4CBC-B544-1073AC0DD274}"/>
  <sortState xmlns:xlrd2="http://schemas.microsoft.com/office/spreadsheetml/2017/richdata2" ref="A50:G61">
    <sortCondition ref="B49:B61"/>
  </sortState>
  <tableColumns count="7">
    <tableColumn id="1" xr3:uid="{BB2D4221-2CD6-49EC-9946-858D58367AE5}" name="Řada" dataDxfId="36"/>
    <tableColumn id="2" xr3:uid="{F2CE02A5-FBDE-4FC0-B331-EA023425E6D5}" name="Poř.č." dataDxfId="35"/>
    <tableColumn id="3" xr3:uid="{5735F7DC-0E3F-4ED2-A236-5BA6ABDA1D90}" name="DUZP (DMR)" dataDxfId="34"/>
    <tableColumn id="4" xr3:uid="{2DA44B1F-5820-4EBB-A038-E95B3190F7B6}" name="Název" dataDxfId="33"/>
    <tableColumn id="5" xr3:uid="{82F79D64-728A-45B3-91C5-25E71A6CAF50}" name="Č.celk. bez DPH" dataDxfId="32"/>
    <tableColumn id="6" xr3:uid="{00EA8E37-2E68-4BC7-86C8-C98465C24A8E}" name="Poznámka 1 - 255" dataDxfId="31"/>
    <tableColumn id="7" xr3:uid="{A752A33E-DE34-4859-9F3C-B0A610FD7BB2}" name="Spotřeba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BCA419-1402-4BDF-9295-AB90CC335CC9}" name="Table1" displayName="Table1" ref="A1:M85" totalsRowShown="0" headerRowDxfId="29" dataDxfId="27" headerRowBorderDxfId="28" tableBorderDxfId="26" totalsRowBorderDxfId="25">
  <autoFilter ref="A1:M85" xr:uid="{02BCA419-1402-4BDF-9295-AB90CC335CC9}"/>
  <sortState xmlns:xlrd2="http://schemas.microsoft.com/office/spreadsheetml/2017/richdata2" ref="A2:J37">
    <sortCondition ref="A1:A37"/>
  </sortState>
  <tableColumns count="13">
    <tableColumn id="2" xr3:uid="{E08478C8-05A6-4556-9100-3A8976D4602B}" name="DUZP (DMR)" dataDxfId="24"/>
    <tableColumn id="3" xr3:uid="{5FD017DE-8F3C-4ADB-8316-0AAFC8D2FF3C}" name="Název" dataDxfId="23"/>
    <tableColumn id="9" xr3:uid="{566BF72C-79F0-4056-80DD-C8C0B50AB1AC}" name="Dodavatelská faktura" dataDxfId="22"/>
    <tableColumn id="1" xr3:uid="{5FE618F8-EDEE-4CB4-B7FB-19E1F13A3743}" name="Ev. číslo daň. dokladu" dataDxfId="21"/>
    <tableColumn id="4" xr3:uid="{512630F0-5A5B-4D7B-8097-4260F669D065}" name="Č.celk. bez DPH" dataDxfId="20"/>
    <tableColumn id="11" xr3:uid="{D60FFFA8-5BC2-4518-9CF5-1A4ECC07BADA}" name="Částka DPH 1" dataDxfId="19"/>
    <tableColumn id="10" xr3:uid="{F7F4E0B8-D1AC-4776-B94F-55E67B64CB47}" name="Val. celkem zao." dataDxfId="18"/>
    <tableColumn id="12" xr3:uid="{AA665B24-C040-4AD5-BFC8-11BE5800BBA6}" name="Sazba DPH 1" dataDxfId="17"/>
    <tableColumn id="5" xr3:uid="{616733A8-BC79-426A-917D-D76C0AB4893D}" name="Poznámka 1 - 255" dataDxfId="16"/>
    <tableColumn id="6" xr3:uid="{9B39E072-C304-4841-973C-126F958A811C}" name="MWh" dataDxfId="15"/>
    <tableColumn id="7" xr3:uid="{49AF584A-4C24-4607-8C03-33D50E6CCB3A}" name="Rok" dataDxfId="14">
      <calculatedColumnFormula>YEAR(Table1[[#This Row],[DUZP (DMR)]])</calculatedColumnFormula>
    </tableColumn>
    <tableColumn id="8" xr3:uid="{27426590-1293-41D5-9E54-71D2D5911A0E}" name="Mesiac" dataDxfId="13">
      <calculatedColumnFormula>MONTH(Table1[[#This Row],[DUZP (DMR)]])</calculatedColumnFormula>
    </tableColumn>
    <tableColumn id="13" xr3:uid="{8A90A967-C187-444B-99FD-DA7E11A152CE}" name="Priemerna cena za kWh" dataDxfId="12">
      <calculatedColumnFormula>Table1[[#This Row],[Č.celk. bez DPH]]/1000/Table1[[#This Row],[MWh]]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topLeftCell="A70" workbookViewId="0">
      <selection activeCell="T98" sqref="T98"/>
    </sheetView>
  </sheetViews>
  <sheetFormatPr defaultRowHeight="15" x14ac:dyDescent="0.25"/>
  <cols>
    <col min="1" max="1" width="7.42578125" customWidth="1"/>
    <col min="2" max="2" width="8.140625" customWidth="1"/>
    <col min="3" max="3" width="14.140625" customWidth="1"/>
    <col min="4" max="4" width="16.7109375" bestFit="1" customWidth="1"/>
    <col min="5" max="5" width="18.140625" style="29" customWidth="1"/>
    <col min="6" max="6" width="51.85546875" bestFit="1" customWidth="1"/>
    <col min="7" max="7" width="11" customWidth="1"/>
    <col min="8" max="8" width="13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37" t="s">
        <v>4</v>
      </c>
      <c r="F1" s="1" t="s">
        <v>5</v>
      </c>
      <c r="G1" s="2"/>
    </row>
    <row r="2" spans="1:8" x14ac:dyDescent="0.25">
      <c r="A2" s="3" t="s">
        <v>6</v>
      </c>
      <c r="B2" s="4">
        <v>191429</v>
      </c>
      <c r="C2" s="5">
        <v>43830</v>
      </c>
      <c r="D2" s="3" t="s">
        <v>7</v>
      </c>
      <c r="E2" s="38">
        <v>25757.35</v>
      </c>
      <c r="F2" s="3" t="s">
        <v>8</v>
      </c>
      <c r="G2" s="2">
        <v>5.9329999999999998</v>
      </c>
    </row>
    <row r="3" spans="1:8" x14ac:dyDescent="0.25">
      <c r="A3" s="3" t="s">
        <v>6</v>
      </c>
      <c r="B3" s="4">
        <v>190130</v>
      </c>
      <c r="C3" s="5">
        <v>43496</v>
      </c>
      <c r="D3" s="3" t="s">
        <v>7</v>
      </c>
      <c r="E3" s="38">
        <v>26720.92</v>
      </c>
      <c r="F3" s="3" t="s">
        <v>9</v>
      </c>
      <c r="G3" s="2">
        <v>6.9130000000000003</v>
      </c>
    </row>
    <row r="4" spans="1:8" x14ac:dyDescent="0.25">
      <c r="A4" s="3" t="s">
        <v>6</v>
      </c>
      <c r="B4" s="4">
        <v>190246</v>
      </c>
      <c r="C4" s="5">
        <v>43524</v>
      </c>
      <c r="D4" s="3" t="s">
        <v>7</v>
      </c>
      <c r="E4" s="38">
        <v>22577.599999999999</v>
      </c>
      <c r="F4" s="3" t="s">
        <v>10</v>
      </c>
      <c r="G4" s="2">
        <v>5.6829999999999998</v>
      </c>
    </row>
    <row r="5" spans="1:8" x14ac:dyDescent="0.25">
      <c r="A5" s="3" t="s">
        <v>6</v>
      </c>
      <c r="B5" s="4">
        <v>190363</v>
      </c>
      <c r="C5" s="5">
        <v>43555</v>
      </c>
      <c r="D5" s="3" t="s">
        <v>7</v>
      </c>
      <c r="E5" s="38">
        <v>20599.96</v>
      </c>
      <c r="F5" s="3" t="s">
        <v>11</v>
      </c>
      <c r="G5" s="2">
        <v>5.0940000000000003</v>
      </c>
    </row>
    <row r="6" spans="1:8" x14ac:dyDescent="0.25">
      <c r="A6" s="3" t="s">
        <v>6</v>
      </c>
      <c r="B6" s="4">
        <v>190473</v>
      </c>
      <c r="C6" s="5">
        <v>43585</v>
      </c>
      <c r="D6" s="3" t="s">
        <v>7</v>
      </c>
      <c r="E6" s="38">
        <v>16565.689999999999</v>
      </c>
      <c r="F6" s="3" t="s">
        <v>12</v>
      </c>
      <c r="G6" s="2">
        <v>3.948</v>
      </c>
    </row>
    <row r="7" spans="1:8" x14ac:dyDescent="0.25">
      <c r="A7" s="3" t="s">
        <v>6</v>
      </c>
      <c r="B7" s="4">
        <v>190581</v>
      </c>
      <c r="C7" s="5">
        <v>43616</v>
      </c>
      <c r="D7" s="3" t="s">
        <v>7</v>
      </c>
      <c r="E7" s="38">
        <v>18784.23</v>
      </c>
      <c r="F7" s="3" t="s">
        <v>13</v>
      </c>
      <c r="G7" s="2">
        <v>4.524</v>
      </c>
    </row>
    <row r="8" spans="1:8" x14ac:dyDescent="0.25">
      <c r="A8" s="3" t="s">
        <v>6</v>
      </c>
      <c r="B8" s="4">
        <v>190681</v>
      </c>
      <c r="C8" s="5">
        <v>43646</v>
      </c>
      <c r="D8" s="3" t="s">
        <v>7</v>
      </c>
      <c r="E8" s="38">
        <v>15971.02</v>
      </c>
      <c r="F8" s="3" t="s">
        <v>14</v>
      </c>
      <c r="G8" s="2">
        <v>3.7450000000000001</v>
      </c>
    </row>
    <row r="9" spans="1:8" x14ac:dyDescent="0.25">
      <c r="A9" s="3" t="s">
        <v>6</v>
      </c>
      <c r="B9" s="4">
        <v>190830</v>
      </c>
      <c r="C9" s="5">
        <v>43677</v>
      </c>
      <c r="D9" s="3" t="s">
        <v>7</v>
      </c>
      <c r="E9" s="38">
        <v>16293.72</v>
      </c>
      <c r="F9" s="3" t="s">
        <v>15</v>
      </c>
      <c r="G9" s="2">
        <v>3.8559999999999999</v>
      </c>
    </row>
    <row r="10" spans="1:8" x14ac:dyDescent="0.25">
      <c r="A10" s="3" t="s">
        <v>6</v>
      </c>
      <c r="B10" s="4">
        <v>190947</v>
      </c>
      <c r="C10" s="5">
        <v>43708</v>
      </c>
      <c r="D10" s="3" t="s">
        <v>7</v>
      </c>
      <c r="E10" s="38">
        <v>15804.84</v>
      </c>
      <c r="F10" s="3" t="s">
        <v>16</v>
      </c>
      <c r="G10" s="2">
        <v>3.7410000000000001</v>
      </c>
    </row>
    <row r="11" spans="1:8" x14ac:dyDescent="0.25">
      <c r="A11" s="3" t="s">
        <v>6</v>
      </c>
      <c r="B11" s="4">
        <v>191065</v>
      </c>
      <c r="C11" s="5">
        <v>43738</v>
      </c>
      <c r="D11" s="3" t="s">
        <v>7</v>
      </c>
      <c r="E11" s="38">
        <v>16296.38</v>
      </c>
      <c r="F11" s="3" t="s">
        <v>17</v>
      </c>
      <c r="G11" s="2">
        <v>3.8820000000000001</v>
      </c>
    </row>
    <row r="12" spans="1:8" x14ac:dyDescent="0.25">
      <c r="A12" s="3" t="s">
        <v>6</v>
      </c>
      <c r="B12" s="4">
        <v>191190</v>
      </c>
      <c r="C12" s="5">
        <v>43769</v>
      </c>
      <c r="D12" s="3" t="s">
        <v>7</v>
      </c>
      <c r="E12" s="38">
        <v>20985.69</v>
      </c>
      <c r="F12" s="3" t="s">
        <v>18</v>
      </c>
      <c r="G12" s="2">
        <v>4.6680000000000001</v>
      </c>
    </row>
    <row r="13" spans="1:8" x14ac:dyDescent="0.25">
      <c r="A13" s="3" t="s">
        <v>6</v>
      </c>
      <c r="B13" s="4">
        <v>191319</v>
      </c>
      <c r="C13" s="5">
        <v>43799</v>
      </c>
      <c r="D13" s="3" t="s">
        <v>7</v>
      </c>
      <c r="E13" s="38">
        <v>24267.46</v>
      </c>
      <c r="F13" s="3" t="s">
        <v>19</v>
      </c>
      <c r="G13" s="2">
        <v>5.585</v>
      </c>
    </row>
    <row r="14" spans="1:8" x14ac:dyDescent="0.25">
      <c r="E14" s="39">
        <f>SUM(E2:E13)</f>
        <v>240624.86</v>
      </c>
      <c r="G14" s="7">
        <f>SUM(G2:G13)</f>
        <v>57.571999999999996</v>
      </c>
      <c r="H14" s="7" t="s">
        <v>20</v>
      </c>
    </row>
    <row r="16" spans="1:8" ht="15.75" thickBot="1" x14ac:dyDescent="0.3"/>
    <row r="17" spans="1:8" ht="15.75" thickTop="1" x14ac:dyDescent="0.25">
      <c r="A17" s="8" t="s">
        <v>0</v>
      </c>
      <c r="B17" s="8" t="s">
        <v>1</v>
      </c>
      <c r="C17" s="8" t="s">
        <v>2</v>
      </c>
      <c r="D17" s="8" t="s">
        <v>3</v>
      </c>
      <c r="E17" s="40" t="s">
        <v>4</v>
      </c>
      <c r="F17" s="8" t="s">
        <v>5</v>
      </c>
      <c r="G17" s="2"/>
    </row>
    <row r="18" spans="1:8" x14ac:dyDescent="0.25">
      <c r="A18" s="3" t="s">
        <v>6</v>
      </c>
      <c r="B18" s="4">
        <v>200128</v>
      </c>
      <c r="C18" s="5">
        <v>43861</v>
      </c>
      <c r="D18" s="3" t="s">
        <v>7</v>
      </c>
      <c r="E18" s="38">
        <v>28857.759999999998</v>
      </c>
      <c r="F18" s="3" t="s">
        <v>21</v>
      </c>
      <c r="G18" s="9">
        <v>6.6340000000000003</v>
      </c>
    </row>
    <row r="19" spans="1:8" x14ac:dyDescent="0.25">
      <c r="A19" s="3" t="s">
        <v>6</v>
      </c>
      <c r="B19" s="4">
        <v>200251</v>
      </c>
      <c r="C19" s="5">
        <v>43890</v>
      </c>
      <c r="D19" s="3" t="s">
        <v>7</v>
      </c>
      <c r="E19" s="38">
        <v>25191.95</v>
      </c>
      <c r="F19" s="3" t="s">
        <v>22</v>
      </c>
      <c r="G19" s="9">
        <v>5.6950000000000003</v>
      </c>
    </row>
    <row r="20" spans="1:8" x14ac:dyDescent="0.25">
      <c r="A20" s="3" t="s">
        <v>6</v>
      </c>
      <c r="B20" s="4">
        <v>200373</v>
      </c>
      <c r="C20" s="5">
        <v>43921</v>
      </c>
      <c r="D20" s="3" t="s">
        <v>7</v>
      </c>
      <c r="E20" s="38">
        <v>23685.77</v>
      </c>
      <c r="F20" s="3" t="s">
        <v>23</v>
      </c>
      <c r="G20" s="9">
        <v>5.2539999999999996</v>
      </c>
    </row>
    <row r="21" spans="1:8" x14ac:dyDescent="0.25">
      <c r="A21" s="3" t="s">
        <v>6</v>
      </c>
      <c r="B21" s="4">
        <v>200461</v>
      </c>
      <c r="C21" s="5">
        <v>43951</v>
      </c>
      <c r="D21" s="3" t="s">
        <v>7</v>
      </c>
      <c r="E21" s="38">
        <v>18772.98</v>
      </c>
      <c r="F21" s="3" t="s">
        <v>24</v>
      </c>
      <c r="G21" s="9">
        <v>4.0309999999999997</v>
      </c>
    </row>
    <row r="22" spans="1:8" x14ac:dyDescent="0.25">
      <c r="A22" s="3" t="s">
        <v>6</v>
      </c>
      <c r="B22" s="4">
        <v>200543</v>
      </c>
      <c r="C22" s="5">
        <v>43982</v>
      </c>
      <c r="D22" s="3" t="s">
        <v>7</v>
      </c>
      <c r="E22" s="38">
        <v>18310.32</v>
      </c>
      <c r="F22" s="3" t="s">
        <v>25</v>
      </c>
      <c r="G22" s="9">
        <v>3.887</v>
      </c>
    </row>
    <row r="23" spans="1:8" x14ac:dyDescent="0.25">
      <c r="A23" s="3" t="s">
        <v>6</v>
      </c>
      <c r="B23" s="4">
        <v>200664</v>
      </c>
      <c r="C23" s="5">
        <v>44012</v>
      </c>
      <c r="D23" s="3" t="s">
        <v>7</v>
      </c>
      <c r="E23" s="38">
        <v>17604.3</v>
      </c>
      <c r="F23" s="3" t="s">
        <v>26</v>
      </c>
      <c r="G23" s="9">
        <v>3.7269999999999999</v>
      </c>
    </row>
    <row r="24" spans="1:8" x14ac:dyDescent="0.25">
      <c r="A24" s="3" t="s">
        <v>6</v>
      </c>
      <c r="B24" s="4">
        <v>200771</v>
      </c>
      <c r="C24" s="5">
        <v>44043</v>
      </c>
      <c r="D24" s="3" t="s">
        <v>7</v>
      </c>
      <c r="E24" s="38">
        <v>17055.68</v>
      </c>
      <c r="F24" s="3" t="s">
        <v>27</v>
      </c>
      <c r="G24" s="9">
        <v>3.6059999999999999</v>
      </c>
    </row>
    <row r="25" spans="1:8" x14ac:dyDescent="0.25">
      <c r="A25" s="3" t="s">
        <v>6</v>
      </c>
      <c r="B25" s="4">
        <v>200889</v>
      </c>
      <c r="C25" s="5">
        <v>44074</v>
      </c>
      <c r="D25" s="3" t="s">
        <v>7</v>
      </c>
      <c r="E25" s="38">
        <v>16638.189999999999</v>
      </c>
      <c r="F25" s="3" t="s">
        <v>28</v>
      </c>
      <c r="G25" s="9">
        <v>3.5</v>
      </c>
    </row>
    <row r="26" spans="1:8" x14ac:dyDescent="0.25">
      <c r="A26" s="3" t="s">
        <v>6</v>
      </c>
      <c r="B26" s="4">
        <v>201002</v>
      </c>
      <c r="C26" s="5">
        <v>44104</v>
      </c>
      <c r="D26" s="3" t="s">
        <v>7</v>
      </c>
      <c r="E26" s="38">
        <v>17653.080000000002</v>
      </c>
      <c r="F26" s="3" t="s">
        <v>29</v>
      </c>
      <c r="G26" s="9">
        <v>3.7679999999999998</v>
      </c>
    </row>
    <row r="27" spans="1:8" x14ac:dyDescent="0.25">
      <c r="A27" s="3" t="s">
        <v>6</v>
      </c>
      <c r="B27" s="4">
        <v>201113</v>
      </c>
      <c r="C27" s="5">
        <v>44135</v>
      </c>
      <c r="D27" s="3" t="s">
        <v>7</v>
      </c>
      <c r="E27" s="38">
        <v>23680.86</v>
      </c>
      <c r="F27" s="3" t="s">
        <v>30</v>
      </c>
      <c r="G27" s="9">
        <v>5.0289999999999999</v>
      </c>
    </row>
    <row r="28" spans="1:8" x14ac:dyDescent="0.25">
      <c r="A28" s="3" t="s">
        <v>6</v>
      </c>
      <c r="B28" s="4">
        <v>201236</v>
      </c>
      <c r="C28" s="5">
        <v>44165</v>
      </c>
      <c r="D28" s="3" t="s">
        <v>7</v>
      </c>
      <c r="E28" s="38">
        <v>25660.31</v>
      </c>
      <c r="F28" s="3" t="s">
        <v>31</v>
      </c>
      <c r="G28" s="9">
        <v>5.5140000000000002</v>
      </c>
    </row>
    <row r="29" spans="1:8" ht="15.75" thickBot="1" x14ac:dyDescent="0.3">
      <c r="A29" s="10" t="s">
        <v>6</v>
      </c>
      <c r="B29" s="4">
        <v>201327</v>
      </c>
      <c r="C29" s="5">
        <v>44196</v>
      </c>
      <c r="D29" s="3" t="s">
        <v>7</v>
      </c>
      <c r="E29" s="38">
        <v>26553.93</v>
      </c>
      <c r="F29" s="3" t="s">
        <v>32</v>
      </c>
      <c r="G29" s="9">
        <v>5.7380000000000004</v>
      </c>
    </row>
    <row r="30" spans="1:8" ht="15.75" thickTop="1" x14ac:dyDescent="0.25">
      <c r="B30" s="11"/>
      <c r="C30" s="11"/>
      <c r="D30" s="11"/>
      <c r="E30" s="39">
        <f>SUM(E18:E29)</f>
        <v>259665.12999999995</v>
      </c>
      <c r="F30" s="11"/>
      <c r="G30" s="16">
        <f>SUM(G18:G29)</f>
        <v>56.383000000000003</v>
      </c>
      <c r="H30" s="7" t="s">
        <v>20</v>
      </c>
    </row>
    <row r="32" spans="1:8" ht="15.75" thickBot="1" x14ac:dyDescent="0.3"/>
    <row r="33" spans="1:8" ht="15.75" thickTop="1" x14ac:dyDescent="0.25">
      <c r="A33" s="8" t="s">
        <v>0</v>
      </c>
      <c r="B33" s="8" t="s">
        <v>1</v>
      </c>
      <c r="C33" s="8" t="s">
        <v>2</v>
      </c>
      <c r="D33" s="8" t="s">
        <v>3</v>
      </c>
      <c r="E33" s="40" t="s">
        <v>4</v>
      </c>
      <c r="F33" s="8" t="s">
        <v>5</v>
      </c>
      <c r="G33" s="8" t="s">
        <v>33</v>
      </c>
    </row>
    <row r="34" spans="1:8" x14ac:dyDescent="0.25">
      <c r="A34" s="3" t="s">
        <v>6</v>
      </c>
      <c r="B34" s="4">
        <v>210103</v>
      </c>
      <c r="C34" s="5">
        <v>44227</v>
      </c>
      <c r="D34" s="3" t="s">
        <v>7</v>
      </c>
      <c r="E34" s="38">
        <v>27560.7</v>
      </c>
      <c r="F34" s="3" t="s">
        <v>34</v>
      </c>
      <c r="G34" s="12">
        <v>5.9969999999999999</v>
      </c>
    </row>
    <row r="35" spans="1:8" x14ac:dyDescent="0.25">
      <c r="A35" s="3" t="s">
        <v>6</v>
      </c>
      <c r="B35" s="4">
        <v>210234</v>
      </c>
      <c r="C35" s="5">
        <v>44255</v>
      </c>
      <c r="D35" s="3" t="s">
        <v>7</v>
      </c>
      <c r="E35" s="38">
        <v>26844.84</v>
      </c>
      <c r="F35" s="3" t="s">
        <v>35</v>
      </c>
      <c r="G35" s="12">
        <v>5.7690000000000001</v>
      </c>
    </row>
    <row r="36" spans="1:8" x14ac:dyDescent="0.25">
      <c r="A36" s="3" t="s">
        <v>6</v>
      </c>
      <c r="B36" s="4">
        <v>210384</v>
      </c>
      <c r="C36" s="5">
        <v>44286</v>
      </c>
      <c r="D36" s="3" t="s">
        <v>7</v>
      </c>
      <c r="E36" s="38">
        <v>24697.279999999999</v>
      </c>
      <c r="F36" s="3" t="s">
        <v>36</v>
      </c>
      <c r="G36" s="12">
        <v>5.2670000000000003</v>
      </c>
    </row>
    <row r="37" spans="1:8" x14ac:dyDescent="0.25">
      <c r="A37" s="3" t="s">
        <v>6</v>
      </c>
      <c r="B37" s="4">
        <v>210474</v>
      </c>
      <c r="C37" s="5">
        <v>44316</v>
      </c>
      <c r="D37" s="3" t="s">
        <v>7</v>
      </c>
      <c r="E37" s="38">
        <v>23320.27</v>
      </c>
      <c r="F37" s="3" t="s">
        <v>37</v>
      </c>
      <c r="G37" s="12">
        <v>4.9329999999999998</v>
      </c>
    </row>
    <row r="38" spans="1:8" x14ac:dyDescent="0.25">
      <c r="A38" s="3" t="s">
        <v>6</v>
      </c>
      <c r="B38" s="4">
        <v>210599</v>
      </c>
      <c r="C38" s="5">
        <v>44347</v>
      </c>
      <c r="D38" s="3" t="s">
        <v>7</v>
      </c>
      <c r="E38" s="38">
        <v>22195.02</v>
      </c>
      <c r="F38" s="3" t="s">
        <v>38</v>
      </c>
      <c r="G38" s="12">
        <v>4.6609999999999996</v>
      </c>
    </row>
    <row r="39" spans="1:8" x14ac:dyDescent="0.25">
      <c r="A39" s="3" t="s">
        <v>6</v>
      </c>
      <c r="B39" s="4">
        <v>210710</v>
      </c>
      <c r="C39" s="5">
        <v>44377</v>
      </c>
      <c r="D39" s="3" t="s">
        <v>7</v>
      </c>
      <c r="E39" s="38">
        <v>16189.6</v>
      </c>
      <c r="F39" s="3" t="s">
        <v>39</v>
      </c>
      <c r="G39" s="12">
        <v>3.2429999999999999</v>
      </c>
    </row>
    <row r="40" spans="1:8" x14ac:dyDescent="0.25">
      <c r="A40" s="3" t="s">
        <v>6</v>
      </c>
      <c r="B40" s="4">
        <v>210805</v>
      </c>
      <c r="C40" s="5">
        <v>44408</v>
      </c>
      <c r="D40" s="3" t="s">
        <v>7</v>
      </c>
      <c r="E40" s="38">
        <v>16533.560000000001</v>
      </c>
      <c r="F40" s="3" t="s">
        <v>40</v>
      </c>
      <c r="G40" s="12">
        <v>3.319</v>
      </c>
    </row>
    <row r="41" spans="1:8" x14ac:dyDescent="0.25">
      <c r="A41" s="3" t="s">
        <v>6</v>
      </c>
      <c r="B41" s="4">
        <v>210924</v>
      </c>
      <c r="C41" s="5">
        <v>44439</v>
      </c>
      <c r="D41" s="3" t="s">
        <v>7</v>
      </c>
      <c r="E41" s="38">
        <v>17538.22</v>
      </c>
      <c r="F41" s="3" t="s">
        <v>41</v>
      </c>
      <c r="G41" s="12">
        <v>3.5339999999999998</v>
      </c>
    </row>
    <row r="42" spans="1:8" x14ac:dyDescent="0.25">
      <c r="A42" s="3" t="s">
        <v>6</v>
      </c>
      <c r="B42" s="4">
        <v>211049</v>
      </c>
      <c r="C42" s="5">
        <v>44469</v>
      </c>
      <c r="D42" s="3" t="s">
        <v>7</v>
      </c>
      <c r="E42" s="38">
        <v>18638.04</v>
      </c>
      <c r="F42" s="3" t="s">
        <v>42</v>
      </c>
      <c r="G42" s="12">
        <v>3.8109999999999999</v>
      </c>
    </row>
    <row r="43" spans="1:8" x14ac:dyDescent="0.25">
      <c r="A43" s="3" t="s">
        <v>6</v>
      </c>
      <c r="B43" s="4">
        <v>211158</v>
      </c>
      <c r="C43" s="5">
        <v>44500</v>
      </c>
      <c r="D43" s="3" t="s">
        <v>7</v>
      </c>
      <c r="E43" s="38">
        <v>26183.11</v>
      </c>
      <c r="F43" s="3" t="s">
        <v>43</v>
      </c>
      <c r="G43" s="12">
        <v>5.6479999999999997</v>
      </c>
    </row>
    <row r="44" spans="1:8" x14ac:dyDescent="0.25">
      <c r="A44" s="3" t="s">
        <v>6</v>
      </c>
      <c r="B44" s="4">
        <v>211304</v>
      </c>
      <c r="C44" s="5">
        <v>44530</v>
      </c>
      <c r="D44" s="3" t="s">
        <v>7</v>
      </c>
      <c r="E44" s="38">
        <v>32788.25</v>
      </c>
      <c r="F44" s="3" t="s">
        <v>44</v>
      </c>
      <c r="G44" s="12">
        <v>7.3250000000000002</v>
      </c>
    </row>
    <row r="45" spans="1:8" ht="15.75" thickBot="1" x14ac:dyDescent="0.3">
      <c r="A45" s="10" t="s">
        <v>6</v>
      </c>
      <c r="B45" s="13">
        <v>211414</v>
      </c>
      <c r="C45" s="14">
        <v>44561</v>
      </c>
      <c r="D45" s="10" t="s">
        <v>7</v>
      </c>
      <c r="E45" s="41">
        <v>36737.199999999997</v>
      </c>
      <c r="F45" s="10" t="s">
        <v>45</v>
      </c>
      <c r="G45" s="15">
        <v>8.2249999999999996</v>
      </c>
    </row>
    <row r="46" spans="1:8" ht="15.75" thickTop="1" x14ac:dyDescent="0.25">
      <c r="E46" s="39">
        <f>SUM(E34:E45)</f>
        <v>289226.09000000003</v>
      </c>
      <c r="G46" s="7">
        <f>SUM(G34:G45)</f>
        <v>61.732000000000006</v>
      </c>
      <c r="H46" s="7" t="s">
        <v>20</v>
      </c>
    </row>
    <row r="48" spans="1:8" ht="15.75" thickBot="1" x14ac:dyDescent="0.3"/>
    <row r="49" spans="1:8" ht="15.75" thickTop="1" x14ac:dyDescent="0.25">
      <c r="A49" s="42" t="s">
        <v>0</v>
      </c>
      <c r="B49" s="1" t="s">
        <v>1</v>
      </c>
      <c r="C49" s="1" t="s">
        <v>2</v>
      </c>
      <c r="D49" s="1" t="s">
        <v>3</v>
      </c>
      <c r="E49" s="37" t="s">
        <v>4</v>
      </c>
      <c r="F49" s="1" t="s">
        <v>5</v>
      </c>
      <c r="G49" s="8" t="s">
        <v>33</v>
      </c>
    </row>
    <row r="50" spans="1:8" x14ac:dyDescent="0.25">
      <c r="A50" s="43" t="s">
        <v>6</v>
      </c>
      <c r="B50" s="4">
        <v>220118</v>
      </c>
      <c r="C50" s="5">
        <v>44592</v>
      </c>
      <c r="D50" s="3" t="s">
        <v>7</v>
      </c>
      <c r="E50" s="38">
        <v>41216.11</v>
      </c>
      <c r="F50" s="3" t="s">
        <v>68</v>
      </c>
      <c r="G50" s="35">
        <v>9.0399999999999991</v>
      </c>
    </row>
    <row r="51" spans="1:8" x14ac:dyDescent="0.25">
      <c r="A51" s="43" t="s">
        <v>6</v>
      </c>
      <c r="B51" s="4">
        <v>220236</v>
      </c>
      <c r="C51" s="5">
        <v>44620</v>
      </c>
      <c r="D51" s="3" t="s">
        <v>7</v>
      </c>
      <c r="E51" s="38">
        <v>35731.22</v>
      </c>
      <c r="F51" s="3" t="s">
        <v>67</v>
      </c>
      <c r="G51" s="36">
        <v>7.718</v>
      </c>
    </row>
    <row r="52" spans="1:8" x14ac:dyDescent="0.25">
      <c r="A52" s="43" t="s">
        <v>6</v>
      </c>
      <c r="B52" s="4">
        <v>220353</v>
      </c>
      <c r="C52" s="5">
        <v>44651</v>
      </c>
      <c r="D52" s="3" t="s">
        <v>7</v>
      </c>
      <c r="E52" s="38">
        <v>34458.43</v>
      </c>
      <c r="F52" s="3" t="s">
        <v>66</v>
      </c>
      <c r="G52" s="36">
        <v>7.4420000000000002</v>
      </c>
    </row>
    <row r="53" spans="1:8" x14ac:dyDescent="0.25">
      <c r="A53" s="43" t="s">
        <v>6</v>
      </c>
      <c r="B53" s="4">
        <v>220461</v>
      </c>
      <c r="C53" s="5">
        <v>44681</v>
      </c>
      <c r="D53" s="3" t="s">
        <v>7</v>
      </c>
      <c r="E53" s="38">
        <v>27147.08</v>
      </c>
      <c r="F53" s="3" t="s">
        <v>65</v>
      </c>
      <c r="G53" s="36">
        <v>5.7</v>
      </c>
    </row>
    <row r="54" spans="1:8" x14ac:dyDescent="0.25">
      <c r="A54" s="43" t="s">
        <v>6</v>
      </c>
      <c r="B54" s="4">
        <v>220574</v>
      </c>
      <c r="C54" s="5">
        <v>44712</v>
      </c>
      <c r="D54" s="3" t="s">
        <v>7</v>
      </c>
      <c r="E54" s="38">
        <v>18763.87</v>
      </c>
      <c r="F54" s="3" t="s">
        <v>64</v>
      </c>
      <c r="G54" s="36">
        <v>3.6909999999999998</v>
      </c>
    </row>
    <row r="55" spans="1:8" x14ac:dyDescent="0.25">
      <c r="A55" s="43" t="s">
        <v>6</v>
      </c>
      <c r="B55" s="4">
        <v>220688</v>
      </c>
      <c r="C55" s="5">
        <v>44742</v>
      </c>
      <c r="D55" s="3" t="s">
        <v>7</v>
      </c>
      <c r="E55" s="38">
        <v>17692.12</v>
      </c>
      <c r="F55" s="3" t="s">
        <v>63</v>
      </c>
      <c r="G55" s="36">
        <v>3.4740000000000002</v>
      </c>
    </row>
    <row r="56" spans="1:8" x14ac:dyDescent="0.25">
      <c r="A56" s="43" t="s">
        <v>6</v>
      </c>
      <c r="B56" s="4">
        <v>220794</v>
      </c>
      <c r="C56" s="5">
        <v>44773</v>
      </c>
      <c r="D56" s="3" t="s">
        <v>7</v>
      </c>
      <c r="E56" s="38">
        <v>16566.55</v>
      </c>
      <c r="F56" s="3" t="s">
        <v>62</v>
      </c>
      <c r="G56" s="36">
        <v>3.21</v>
      </c>
    </row>
    <row r="57" spans="1:8" x14ac:dyDescent="0.25">
      <c r="A57" s="43" t="s">
        <v>6</v>
      </c>
      <c r="B57" s="4">
        <v>220920</v>
      </c>
      <c r="C57" s="5">
        <v>44804</v>
      </c>
      <c r="D57" s="3" t="s">
        <v>7</v>
      </c>
      <c r="E57" s="38">
        <v>17432.52</v>
      </c>
      <c r="F57" s="3" t="s">
        <v>61</v>
      </c>
      <c r="G57" s="36">
        <v>3.4329999999999998</v>
      </c>
    </row>
    <row r="58" spans="1:8" x14ac:dyDescent="0.25">
      <c r="A58" s="43" t="s">
        <v>6</v>
      </c>
      <c r="B58" s="4">
        <v>221021</v>
      </c>
      <c r="C58" s="5">
        <v>44834</v>
      </c>
      <c r="D58" s="3" t="s">
        <v>7</v>
      </c>
      <c r="E58" s="38">
        <v>18337.060000000001</v>
      </c>
      <c r="F58" s="3" t="s">
        <v>60</v>
      </c>
      <c r="G58" s="36">
        <v>3.6429999999999998</v>
      </c>
    </row>
    <row r="59" spans="1:8" x14ac:dyDescent="0.25">
      <c r="A59" s="43" t="s">
        <v>6</v>
      </c>
      <c r="B59" s="4">
        <v>221143</v>
      </c>
      <c r="C59" s="5">
        <v>44865</v>
      </c>
      <c r="D59" s="3" t="s">
        <v>7</v>
      </c>
      <c r="E59" s="38">
        <v>24147.94</v>
      </c>
      <c r="F59" s="3" t="s">
        <v>59</v>
      </c>
      <c r="G59" s="36">
        <v>4.0810000000000004</v>
      </c>
    </row>
    <row r="60" spans="1:8" x14ac:dyDescent="0.25">
      <c r="A60" s="43" t="s">
        <v>6</v>
      </c>
      <c r="B60" s="4">
        <v>221243</v>
      </c>
      <c r="C60" s="5">
        <v>44895</v>
      </c>
      <c r="D60" s="3" t="s">
        <v>7</v>
      </c>
      <c r="E60" s="38">
        <v>31965.34</v>
      </c>
      <c r="F60" s="3" t="s">
        <v>58</v>
      </c>
      <c r="G60" s="36">
        <v>5.633</v>
      </c>
    </row>
    <row r="61" spans="1:8" x14ac:dyDescent="0.25">
      <c r="A61" s="44"/>
      <c r="B61" s="45"/>
      <c r="C61" s="22">
        <v>44925</v>
      </c>
      <c r="D61" s="45"/>
      <c r="E61" s="46"/>
      <c r="F61" s="45"/>
      <c r="G61" s="34"/>
    </row>
    <row r="62" spans="1:8" x14ac:dyDescent="0.25">
      <c r="E62" s="39">
        <f>SUM(E50:E61)</f>
        <v>283458.24</v>
      </c>
      <c r="G62">
        <f>SUM(G50:G61)</f>
        <v>57.065000000000005</v>
      </c>
      <c r="H62" t="s">
        <v>20</v>
      </c>
    </row>
    <row r="64" spans="1:8" ht="15.75" x14ac:dyDescent="0.25">
      <c r="C64" s="56">
        <v>2023</v>
      </c>
      <c r="E64"/>
    </row>
    <row r="65" spans="1:15" x14ac:dyDescent="0.25">
      <c r="A65" s="1" t="s">
        <v>0</v>
      </c>
      <c r="B65" s="1" t="s">
        <v>1</v>
      </c>
      <c r="C65" s="1" t="s">
        <v>2</v>
      </c>
      <c r="D65" s="1" t="s">
        <v>3</v>
      </c>
      <c r="E65" s="1" t="s">
        <v>73</v>
      </c>
      <c r="F65" s="1" t="s">
        <v>74</v>
      </c>
      <c r="G65" s="57" t="s">
        <v>4</v>
      </c>
      <c r="H65" s="1" t="s">
        <v>71</v>
      </c>
      <c r="I65" s="1" t="s">
        <v>72</v>
      </c>
      <c r="J65" s="1" t="s">
        <v>75</v>
      </c>
      <c r="K65" s="1" t="s">
        <v>5</v>
      </c>
      <c r="L65" s="1" t="s">
        <v>103</v>
      </c>
    </row>
    <row r="66" spans="1:15" x14ac:dyDescent="0.25">
      <c r="A66" s="3" t="s">
        <v>6</v>
      </c>
      <c r="B66" s="4">
        <v>230118</v>
      </c>
      <c r="C66" s="5">
        <v>44957</v>
      </c>
      <c r="D66" s="3" t="s">
        <v>7</v>
      </c>
      <c r="E66" s="3" t="s">
        <v>76</v>
      </c>
      <c r="F66" s="3" t="s">
        <v>80</v>
      </c>
      <c r="G66" s="49">
        <v>39163.22</v>
      </c>
      <c r="H66" s="6">
        <v>8224.2800000000007</v>
      </c>
      <c r="I66" s="6">
        <v>47387.5</v>
      </c>
      <c r="J66" s="3" t="s">
        <v>78</v>
      </c>
      <c r="K66" s="3" t="s">
        <v>81</v>
      </c>
      <c r="L66" s="51">
        <v>6.9219999999999997</v>
      </c>
    </row>
    <row r="67" spans="1:15" x14ac:dyDescent="0.25">
      <c r="A67" s="3" t="s">
        <v>6</v>
      </c>
      <c r="B67" s="4">
        <v>230240</v>
      </c>
      <c r="C67" s="5">
        <v>44985</v>
      </c>
      <c r="D67" s="3" t="s">
        <v>7</v>
      </c>
      <c r="E67" s="3" t="s">
        <v>76</v>
      </c>
      <c r="F67" s="3" t="s">
        <v>82</v>
      </c>
      <c r="G67" s="49">
        <v>37431.61</v>
      </c>
      <c r="H67" s="6">
        <v>7860.64</v>
      </c>
      <c r="I67" s="6">
        <v>45292.25</v>
      </c>
      <c r="J67" s="3" t="s">
        <v>78</v>
      </c>
      <c r="K67" s="3" t="s">
        <v>83</v>
      </c>
      <c r="L67" s="51">
        <v>6.6029999999999998</v>
      </c>
    </row>
    <row r="68" spans="1:15" x14ac:dyDescent="0.25">
      <c r="A68" s="3" t="s">
        <v>6</v>
      </c>
      <c r="B68" s="4">
        <v>230382</v>
      </c>
      <c r="C68" s="5">
        <v>45016</v>
      </c>
      <c r="D68" s="3" t="s">
        <v>7</v>
      </c>
      <c r="E68" s="3" t="s">
        <v>76</v>
      </c>
      <c r="F68" s="3" t="s">
        <v>84</v>
      </c>
      <c r="G68" s="49">
        <v>33025.67</v>
      </c>
      <c r="H68" s="6">
        <v>6935.39</v>
      </c>
      <c r="I68" s="6">
        <v>39961.06</v>
      </c>
      <c r="J68" s="3" t="s">
        <v>78</v>
      </c>
      <c r="K68" s="3" t="s">
        <v>85</v>
      </c>
      <c r="L68" s="51">
        <v>5.7649999999999997</v>
      </c>
    </row>
    <row r="69" spans="1:15" x14ac:dyDescent="0.25">
      <c r="A69" s="3" t="s">
        <v>6</v>
      </c>
      <c r="B69" s="4">
        <v>230512</v>
      </c>
      <c r="C69" s="5">
        <v>45046</v>
      </c>
      <c r="D69" s="3" t="s">
        <v>7</v>
      </c>
      <c r="E69" s="3" t="s">
        <v>76</v>
      </c>
      <c r="F69" s="3" t="s">
        <v>86</v>
      </c>
      <c r="G69" s="49">
        <v>28617.98</v>
      </c>
      <c r="H69" s="6">
        <v>6009.78</v>
      </c>
      <c r="I69" s="6">
        <v>34627.760000000002</v>
      </c>
      <c r="J69" s="3" t="s">
        <v>78</v>
      </c>
      <c r="K69" s="3" t="s">
        <v>87</v>
      </c>
      <c r="L69" s="51">
        <v>4.93</v>
      </c>
    </row>
    <row r="70" spans="1:15" x14ac:dyDescent="0.25">
      <c r="A70" s="3" t="s">
        <v>6</v>
      </c>
      <c r="B70" s="4">
        <v>230649</v>
      </c>
      <c r="C70" s="5">
        <v>45077</v>
      </c>
      <c r="D70" s="3" t="s">
        <v>7</v>
      </c>
      <c r="E70" s="3" t="s">
        <v>76</v>
      </c>
      <c r="F70" s="3" t="s">
        <v>88</v>
      </c>
      <c r="G70" s="49">
        <v>22843.91</v>
      </c>
      <c r="H70" s="6">
        <v>4797.22</v>
      </c>
      <c r="I70" s="6">
        <v>27641.13</v>
      </c>
      <c r="J70" s="3" t="s">
        <v>78</v>
      </c>
      <c r="K70" s="3" t="s">
        <v>89</v>
      </c>
      <c r="L70" s="51">
        <v>3.7679999999999998</v>
      </c>
    </row>
    <row r="71" spans="1:15" x14ac:dyDescent="0.25">
      <c r="A71" s="3" t="s">
        <v>6</v>
      </c>
      <c r="B71" s="4">
        <v>230776</v>
      </c>
      <c r="C71" s="5">
        <v>45107</v>
      </c>
      <c r="D71" s="3" t="s">
        <v>7</v>
      </c>
      <c r="E71" s="3" t="s">
        <v>76</v>
      </c>
      <c r="F71" s="3" t="s">
        <v>90</v>
      </c>
      <c r="G71" s="49">
        <v>20257.97</v>
      </c>
      <c r="H71" s="6">
        <v>4254.17</v>
      </c>
      <c r="I71" s="6">
        <v>24512.14</v>
      </c>
      <c r="J71" s="3" t="s">
        <v>78</v>
      </c>
      <c r="K71" s="3" t="s">
        <v>91</v>
      </c>
      <c r="L71" s="51">
        <v>3.2738</v>
      </c>
    </row>
    <row r="72" spans="1:15" x14ac:dyDescent="0.25">
      <c r="A72" s="3" t="s">
        <v>6</v>
      </c>
      <c r="B72" s="4">
        <v>230870</v>
      </c>
      <c r="C72" s="5">
        <v>45138</v>
      </c>
      <c r="D72" s="3" t="s">
        <v>7</v>
      </c>
      <c r="E72" s="3" t="s">
        <v>76</v>
      </c>
      <c r="F72" s="3" t="s">
        <v>92</v>
      </c>
      <c r="G72" s="49">
        <v>18351.97</v>
      </c>
      <c r="H72" s="6">
        <v>3853.91</v>
      </c>
      <c r="I72" s="6">
        <v>22205.88</v>
      </c>
      <c r="J72" s="3" t="s">
        <v>78</v>
      </c>
      <c r="K72" s="3" t="s">
        <v>93</v>
      </c>
      <c r="L72" s="51">
        <v>2.944</v>
      </c>
    </row>
    <row r="73" spans="1:15" x14ac:dyDescent="0.25">
      <c r="A73" s="3" t="s">
        <v>6</v>
      </c>
      <c r="B73" s="4">
        <v>230978</v>
      </c>
      <c r="C73" s="5">
        <v>45169</v>
      </c>
      <c r="D73" s="3" t="s">
        <v>7</v>
      </c>
      <c r="E73" s="3" t="s">
        <v>76</v>
      </c>
      <c r="F73" s="3" t="s">
        <v>94</v>
      </c>
      <c r="G73" s="49">
        <v>19786.650000000001</v>
      </c>
      <c r="H73" s="6">
        <v>4155.2</v>
      </c>
      <c r="I73" s="6">
        <v>23941.85</v>
      </c>
      <c r="J73" s="3" t="s">
        <v>78</v>
      </c>
      <c r="K73" s="3" t="s">
        <v>95</v>
      </c>
      <c r="L73" s="51">
        <v>3.1970000000000001</v>
      </c>
    </row>
    <row r="74" spans="1:15" x14ac:dyDescent="0.25">
      <c r="A74" s="3" t="s">
        <v>6</v>
      </c>
      <c r="B74" s="4">
        <v>231091</v>
      </c>
      <c r="C74" s="5">
        <v>45199</v>
      </c>
      <c r="D74" s="3" t="s">
        <v>7</v>
      </c>
      <c r="E74" s="3" t="s">
        <v>76</v>
      </c>
      <c r="F74" s="3" t="s">
        <v>96</v>
      </c>
      <c r="G74" s="49">
        <v>19044.87</v>
      </c>
      <c r="H74" s="6">
        <v>3999.42</v>
      </c>
      <c r="I74" s="6">
        <v>23044.29</v>
      </c>
      <c r="J74" s="3" t="s">
        <v>78</v>
      </c>
      <c r="K74" s="3" t="s">
        <v>97</v>
      </c>
      <c r="L74" s="52">
        <v>3.0819999999999999</v>
      </c>
    </row>
    <row r="75" spans="1:15" x14ac:dyDescent="0.25">
      <c r="A75" s="3" t="s">
        <v>6</v>
      </c>
      <c r="B75" s="4">
        <v>231283</v>
      </c>
      <c r="C75" s="5">
        <v>45230</v>
      </c>
      <c r="D75" s="3" t="s">
        <v>7</v>
      </c>
      <c r="E75" s="3" t="s">
        <v>76</v>
      </c>
      <c r="F75" s="3" t="s">
        <v>98</v>
      </c>
      <c r="G75" s="49">
        <v>27673.77</v>
      </c>
      <c r="H75" s="6">
        <v>5811.49</v>
      </c>
      <c r="I75" s="6">
        <v>33485.26</v>
      </c>
      <c r="J75" s="3" t="s">
        <v>78</v>
      </c>
      <c r="K75" s="3" t="s">
        <v>99</v>
      </c>
      <c r="L75" s="52">
        <v>3.8580000000000001</v>
      </c>
    </row>
    <row r="76" spans="1:15" x14ac:dyDescent="0.25">
      <c r="A76" s="3" t="s">
        <v>6</v>
      </c>
      <c r="B76" s="4">
        <v>231361</v>
      </c>
      <c r="C76" s="5">
        <v>45260</v>
      </c>
      <c r="D76" s="3" t="s">
        <v>7</v>
      </c>
      <c r="E76" s="3" t="s">
        <v>76</v>
      </c>
      <c r="F76" s="3" t="s">
        <v>100</v>
      </c>
      <c r="G76" s="49">
        <v>38024.550000000003</v>
      </c>
      <c r="H76" s="6">
        <v>7985.16</v>
      </c>
      <c r="I76" s="6">
        <v>46009.71</v>
      </c>
      <c r="J76" s="3" t="s">
        <v>78</v>
      </c>
      <c r="K76" s="3" t="s">
        <v>101</v>
      </c>
      <c r="L76" s="52">
        <v>5.4589999999999996</v>
      </c>
    </row>
    <row r="77" spans="1:15" x14ac:dyDescent="0.25">
      <c r="A77" s="3" t="s">
        <v>6</v>
      </c>
      <c r="B77" s="4"/>
      <c r="C77" s="5">
        <v>45291</v>
      </c>
      <c r="D77" s="3" t="s">
        <v>7</v>
      </c>
      <c r="E77" s="3" t="s">
        <v>76</v>
      </c>
      <c r="F77" s="53">
        <v>4109425551</v>
      </c>
      <c r="G77" s="54">
        <v>45856.06</v>
      </c>
      <c r="H77" s="55">
        <v>9629.77</v>
      </c>
      <c r="I77" s="55">
        <v>55485.83</v>
      </c>
      <c r="J77" s="3" t="s">
        <v>78</v>
      </c>
      <c r="K77" s="3" t="s">
        <v>102</v>
      </c>
      <c r="L77" s="51">
        <v>6.6820000000000004</v>
      </c>
    </row>
    <row r="78" spans="1:15" x14ac:dyDescent="0.25">
      <c r="E78"/>
      <c r="G78" s="58">
        <f>SUM(G70:G77)</f>
        <v>211839.75</v>
      </c>
      <c r="K78" s="59" t="s">
        <v>104</v>
      </c>
      <c r="L78" s="7">
        <f>SUM(L70:L77)</f>
        <v>32.263800000000003</v>
      </c>
      <c r="M78" t="s">
        <v>20</v>
      </c>
    </row>
    <row r="80" spans="1:15" ht="15.75" x14ac:dyDescent="0.25">
      <c r="D80" s="56">
        <v>2024</v>
      </c>
      <c r="E80"/>
      <c r="O80" s="62"/>
    </row>
    <row r="81" spans="1:15" x14ac:dyDescent="0.25">
      <c r="A81" s="1" t="s">
        <v>106</v>
      </c>
      <c r="B81" s="1" t="s">
        <v>0</v>
      </c>
      <c r="C81" s="1" t="s">
        <v>1</v>
      </c>
      <c r="D81" s="1" t="s">
        <v>2</v>
      </c>
      <c r="E81" s="1" t="s">
        <v>3</v>
      </c>
      <c r="F81" s="1" t="s">
        <v>73</v>
      </c>
      <c r="G81" s="1" t="s">
        <v>74</v>
      </c>
      <c r="H81" s="57" t="s">
        <v>4</v>
      </c>
      <c r="I81" s="1" t="s">
        <v>71</v>
      </c>
      <c r="J81" s="1" t="s">
        <v>72</v>
      </c>
      <c r="K81" s="1" t="s">
        <v>75</v>
      </c>
      <c r="L81" s="1" t="s">
        <v>5</v>
      </c>
      <c r="M81" s="1" t="s">
        <v>103</v>
      </c>
      <c r="O81" s="62" t="s">
        <v>107</v>
      </c>
    </row>
    <row r="82" spans="1:15" x14ac:dyDescent="0.25">
      <c r="A82" s="12">
        <v>2</v>
      </c>
      <c r="B82" s="3" t="s">
        <v>6</v>
      </c>
      <c r="C82" s="4">
        <v>240123</v>
      </c>
      <c r="D82" s="5">
        <v>45327</v>
      </c>
      <c r="E82" s="3" t="s">
        <v>7</v>
      </c>
      <c r="F82" s="3" t="s">
        <v>76</v>
      </c>
      <c r="G82" s="3" t="s">
        <v>108</v>
      </c>
      <c r="H82" s="49">
        <v>59819.28</v>
      </c>
      <c r="I82" s="6">
        <v>12562.05</v>
      </c>
      <c r="J82" s="6">
        <v>72381.33</v>
      </c>
      <c r="K82" s="3" t="s">
        <v>78</v>
      </c>
      <c r="L82" s="3" t="s">
        <v>109</v>
      </c>
      <c r="M82" s="63">
        <v>7.4660000000000002</v>
      </c>
      <c r="N82" s="64"/>
      <c r="O82" s="62">
        <f t="shared" ref="O82:O93" si="0">H82/M82/1000</f>
        <v>8.0122260916153234</v>
      </c>
    </row>
    <row r="83" spans="1:15" x14ac:dyDescent="0.25">
      <c r="A83" s="12">
        <v>3</v>
      </c>
      <c r="B83" s="3" t="s">
        <v>6</v>
      </c>
      <c r="C83" s="4">
        <v>240250</v>
      </c>
      <c r="D83" s="5">
        <v>45357</v>
      </c>
      <c r="E83" s="3" t="s">
        <v>7</v>
      </c>
      <c r="F83" s="3" t="s">
        <v>76</v>
      </c>
      <c r="G83" s="3" t="s">
        <v>110</v>
      </c>
      <c r="H83" s="49">
        <v>42086.78</v>
      </c>
      <c r="I83" s="6">
        <v>8838.2199999999993</v>
      </c>
      <c r="J83" s="6">
        <v>50925</v>
      </c>
      <c r="K83" s="3" t="s">
        <v>78</v>
      </c>
      <c r="L83" s="3" t="s">
        <v>111</v>
      </c>
      <c r="M83" s="65" t="s">
        <v>112</v>
      </c>
      <c r="N83" s="66"/>
      <c r="O83" s="62">
        <f t="shared" si="0"/>
        <v>8.1817223950233267</v>
      </c>
    </row>
    <row r="84" spans="1:15" x14ac:dyDescent="0.25">
      <c r="A84" s="12">
        <v>4</v>
      </c>
      <c r="B84" s="3" t="s">
        <v>6</v>
      </c>
      <c r="C84" s="4">
        <v>240374</v>
      </c>
      <c r="D84" s="5">
        <v>45387</v>
      </c>
      <c r="E84" s="3" t="s">
        <v>7</v>
      </c>
      <c r="F84" s="3" t="s">
        <v>76</v>
      </c>
      <c r="G84" s="3" t="s">
        <v>113</v>
      </c>
      <c r="H84" s="49">
        <v>40546.239999999998</v>
      </c>
      <c r="I84" s="6">
        <v>8514.7099999999991</v>
      </c>
      <c r="J84" s="6">
        <v>49060.95</v>
      </c>
      <c r="K84" s="3" t="s">
        <v>78</v>
      </c>
      <c r="L84" s="3" t="s">
        <v>114</v>
      </c>
      <c r="M84" s="65" t="s">
        <v>115</v>
      </c>
      <c r="N84" s="66"/>
      <c r="O84" s="62">
        <f t="shared" si="0"/>
        <v>8.2077408906882567</v>
      </c>
    </row>
    <row r="85" spans="1:15" x14ac:dyDescent="0.25">
      <c r="A85" s="12">
        <v>5</v>
      </c>
      <c r="B85" s="3" t="s">
        <v>6</v>
      </c>
      <c r="C85" s="4">
        <v>240531</v>
      </c>
      <c r="D85" s="5">
        <v>45419</v>
      </c>
      <c r="E85" s="3" t="s">
        <v>7</v>
      </c>
      <c r="F85" s="3" t="s">
        <v>76</v>
      </c>
      <c r="G85" s="3" t="s">
        <v>116</v>
      </c>
      <c r="H85" s="49">
        <v>33993.089999999997</v>
      </c>
      <c r="I85" s="6">
        <v>7138.55</v>
      </c>
      <c r="J85" s="6">
        <v>41131.64</v>
      </c>
      <c r="K85" s="3" t="s">
        <v>78</v>
      </c>
      <c r="L85" s="3" t="s">
        <v>117</v>
      </c>
      <c r="M85" s="65" t="s">
        <v>118</v>
      </c>
      <c r="N85" s="66"/>
      <c r="O85" s="62">
        <f t="shared" si="0"/>
        <v>8.374745011086473</v>
      </c>
    </row>
    <row r="86" spans="1:15" x14ac:dyDescent="0.25">
      <c r="A86" s="12">
        <v>6</v>
      </c>
      <c r="B86" s="3" t="s">
        <v>6</v>
      </c>
      <c r="C86" s="4">
        <v>240663</v>
      </c>
      <c r="D86" s="5">
        <v>45449</v>
      </c>
      <c r="E86" s="3" t="s">
        <v>7</v>
      </c>
      <c r="F86" s="3" t="s">
        <v>76</v>
      </c>
      <c r="G86" s="3" t="s">
        <v>119</v>
      </c>
      <c r="H86" s="49">
        <v>27126.43</v>
      </c>
      <c r="I86" s="6">
        <v>5696.55</v>
      </c>
      <c r="J86" s="6">
        <v>32822.980000000003</v>
      </c>
      <c r="K86" s="3" t="s">
        <v>78</v>
      </c>
      <c r="L86" s="3" t="s">
        <v>120</v>
      </c>
      <c r="M86" s="67">
        <v>3.1459999999999999</v>
      </c>
      <c r="O86" s="62">
        <f t="shared" si="0"/>
        <v>8.6225143038779404</v>
      </c>
    </row>
    <row r="87" spans="1:15" x14ac:dyDescent="0.25">
      <c r="A87" s="12">
        <v>7</v>
      </c>
      <c r="B87" s="3" t="s">
        <v>6</v>
      </c>
      <c r="C87" s="4">
        <v>240770</v>
      </c>
      <c r="D87" s="5">
        <v>45477</v>
      </c>
      <c r="E87" s="3" t="s">
        <v>7</v>
      </c>
      <c r="F87" s="3" t="s">
        <v>76</v>
      </c>
      <c r="G87" s="3" t="s">
        <v>121</v>
      </c>
      <c r="H87" s="49">
        <v>24947.759999999998</v>
      </c>
      <c r="I87" s="6">
        <v>5239.03</v>
      </c>
      <c r="J87" s="6">
        <v>30186.79</v>
      </c>
      <c r="K87" s="3" t="s">
        <v>78</v>
      </c>
      <c r="L87" s="3" t="s">
        <v>122</v>
      </c>
      <c r="M87" s="67">
        <v>2.8420000000000001</v>
      </c>
      <c r="O87" s="62">
        <f t="shared" si="0"/>
        <v>8.7782406755805766</v>
      </c>
    </row>
    <row r="88" spans="1:15" x14ac:dyDescent="0.25">
      <c r="A88" s="12">
        <v>8</v>
      </c>
      <c r="B88" s="3" t="s">
        <v>6</v>
      </c>
      <c r="C88" s="4">
        <v>240910</v>
      </c>
      <c r="D88" s="5">
        <v>45510</v>
      </c>
      <c r="E88" s="3" t="s">
        <v>7</v>
      </c>
      <c r="F88" s="3" t="s">
        <v>76</v>
      </c>
      <c r="G88" s="3" t="s">
        <v>123</v>
      </c>
      <c r="H88" s="49">
        <v>27039.75</v>
      </c>
      <c r="I88" s="6">
        <v>5678.35</v>
      </c>
      <c r="J88" s="6">
        <v>32718.1</v>
      </c>
      <c r="K88" s="3" t="s">
        <v>78</v>
      </c>
      <c r="L88" s="3" t="s">
        <v>124</v>
      </c>
      <c r="M88" s="67">
        <v>3.1110000000000002</v>
      </c>
      <c r="O88" s="62">
        <f t="shared" si="0"/>
        <v>8.6916586306653816</v>
      </c>
    </row>
    <row r="89" spans="1:15" x14ac:dyDescent="0.25">
      <c r="A89" s="12">
        <v>9</v>
      </c>
      <c r="B89" s="3" t="s">
        <v>6</v>
      </c>
      <c r="C89" s="4">
        <v>241016</v>
      </c>
      <c r="D89" s="5">
        <v>45540</v>
      </c>
      <c r="E89" s="3" t="s">
        <v>7</v>
      </c>
      <c r="F89" s="3" t="s">
        <v>76</v>
      </c>
      <c r="G89" s="3" t="s">
        <v>125</v>
      </c>
      <c r="H89" s="49">
        <v>25901.82</v>
      </c>
      <c r="I89" s="6">
        <v>5439.38</v>
      </c>
      <c r="J89" s="6">
        <v>31341.200000000001</v>
      </c>
      <c r="K89" s="3" t="s">
        <v>78</v>
      </c>
      <c r="L89" s="3" t="s">
        <v>126</v>
      </c>
      <c r="M89" s="67">
        <v>2.972</v>
      </c>
      <c r="O89" s="62">
        <f t="shared" si="0"/>
        <v>8.7152826379542407</v>
      </c>
    </row>
    <row r="90" spans="1:15" x14ac:dyDescent="0.25">
      <c r="A90" s="12">
        <v>10</v>
      </c>
      <c r="B90" s="3" t="s">
        <v>6</v>
      </c>
      <c r="C90" s="4">
        <v>241142</v>
      </c>
      <c r="D90" s="5">
        <v>45568</v>
      </c>
      <c r="E90" s="3" t="s">
        <v>7</v>
      </c>
      <c r="F90" s="3" t="s">
        <v>76</v>
      </c>
      <c r="G90" s="3" t="s">
        <v>127</v>
      </c>
      <c r="H90" s="49">
        <v>28310.82</v>
      </c>
      <c r="I90" s="6">
        <v>5945.27</v>
      </c>
      <c r="J90" s="6">
        <v>34256.089999999997</v>
      </c>
      <c r="K90" s="3" t="s">
        <v>78</v>
      </c>
      <c r="L90" s="3" t="s">
        <v>128</v>
      </c>
      <c r="M90" s="67">
        <v>3.2730000000000001</v>
      </c>
      <c r="O90" s="62">
        <f t="shared" si="0"/>
        <v>8.6498075160403296</v>
      </c>
    </row>
    <row r="91" spans="1:15" x14ac:dyDescent="0.25">
      <c r="A91" s="12">
        <v>11</v>
      </c>
      <c r="B91" s="3" t="s">
        <v>6</v>
      </c>
      <c r="C91" s="4">
        <v>241302</v>
      </c>
      <c r="D91" s="5">
        <v>45602</v>
      </c>
      <c r="E91" s="3" t="s">
        <v>7</v>
      </c>
      <c r="F91" s="3" t="s">
        <v>76</v>
      </c>
      <c r="G91" s="3" t="s">
        <v>129</v>
      </c>
      <c r="H91" s="49">
        <v>42319.07</v>
      </c>
      <c r="I91" s="6">
        <v>7344.63</v>
      </c>
      <c r="J91" s="6">
        <v>34974.44</v>
      </c>
      <c r="K91" s="3" t="s">
        <v>78</v>
      </c>
      <c r="L91" s="3" t="s">
        <v>130</v>
      </c>
      <c r="M91" s="52">
        <v>4.6050000000000004</v>
      </c>
      <c r="O91" s="62">
        <f t="shared" si="0"/>
        <v>9.1898089033659058</v>
      </c>
    </row>
    <row r="92" spans="1:15" x14ac:dyDescent="0.25">
      <c r="A92" s="2">
        <v>12</v>
      </c>
      <c r="B92" s="3" t="s">
        <v>6</v>
      </c>
      <c r="C92" s="4">
        <v>241441</v>
      </c>
      <c r="D92" s="5">
        <v>45631</v>
      </c>
      <c r="E92" s="3" t="s">
        <v>7</v>
      </c>
      <c r="F92" s="3" t="s">
        <v>76</v>
      </c>
      <c r="G92" s="3" t="s">
        <v>131</v>
      </c>
      <c r="H92" s="49">
        <v>44613.01</v>
      </c>
      <c r="I92" s="6">
        <v>9368.73</v>
      </c>
      <c r="J92" s="6">
        <v>53981.74</v>
      </c>
      <c r="K92" s="3" t="s">
        <v>78</v>
      </c>
      <c r="L92" s="3" t="s">
        <v>132</v>
      </c>
      <c r="M92" s="67">
        <v>6.0369999999999999</v>
      </c>
      <c r="O92" s="62">
        <f t="shared" si="0"/>
        <v>7.3899304290210379</v>
      </c>
    </row>
    <row r="93" spans="1:15" x14ac:dyDescent="0.25">
      <c r="A93" s="2">
        <v>1</v>
      </c>
      <c r="B93" s="3" t="s">
        <v>6</v>
      </c>
      <c r="C93" s="4">
        <v>250010</v>
      </c>
      <c r="D93" s="5">
        <v>45664</v>
      </c>
      <c r="E93" s="3" t="s">
        <v>7</v>
      </c>
      <c r="F93" s="3" t="s">
        <v>76</v>
      </c>
      <c r="G93" s="3" t="s">
        <v>133</v>
      </c>
      <c r="H93" s="49">
        <v>47534.98</v>
      </c>
      <c r="I93" s="6">
        <v>9982.35</v>
      </c>
      <c r="J93" s="6">
        <v>57517.33</v>
      </c>
      <c r="K93" s="3" t="s">
        <v>78</v>
      </c>
      <c r="L93" s="3" t="s">
        <v>134</v>
      </c>
      <c r="M93" s="52">
        <v>6.4509999999999996</v>
      </c>
      <c r="O93" s="62">
        <f t="shared" si="0"/>
        <v>7.3686219190823143</v>
      </c>
    </row>
    <row r="94" spans="1:15" x14ac:dyDescent="0.25">
      <c r="E94"/>
      <c r="H94" s="58">
        <f>SUM(H82:H93)</f>
        <v>444239.02999999997</v>
      </c>
      <c r="I94" s="68"/>
      <c r="J94" s="68"/>
      <c r="L94" s="59" t="s">
        <v>104</v>
      </c>
      <c r="M94" s="7">
        <f>SUM(M82:M93)</f>
        <v>39.903000000000006</v>
      </c>
      <c r="N94" t="s">
        <v>20</v>
      </c>
      <c r="O94" s="62"/>
    </row>
    <row r="97" spans="1:16" ht="15.75" x14ac:dyDescent="0.25">
      <c r="D97" s="56">
        <v>2025</v>
      </c>
      <c r="E97"/>
      <c r="J97" s="69"/>
      <c r="O97" s="62"/>
    </row>
    <row r="98" spans="1:16" x14ac:dyDescent="0.25">
      <c r="A98" s="1" t="s">
        <v>106</v>
      </c>
      <c r="B98" s="1" t="s">
        <v>0</v>
      </c>
      <c r="C98" s="1" t="s">
        <v>1</v>
      </c>
      <c r="D98" s="1" t="s">
        <v>2</v>
      </c>
      <c r="E98" s="1" t="s">
        <v>3</v>
      </c>
      <c r="F98" s="1" t="s">
        <v>73</v>
      </c>
      <c r="G98" s="1" t="s">
        <v>74</v>
      </c>
      <c r="H98" s="57" t="s">
        <v>4</v>
      </c>
      <c r="I98" s="1" t="s">
        <v>71</v>
      </c>
      <c r="J98" s="1" t="s">
        <v>72</v>
      </c>
      <c r="K98" s="1" t="s">
        <v>135</v>
      </c>
      <c r="L98" s="1" t="s">
        <v>5</v>
      </c>
      <c r="M98" s="1" t="s">
        <v>103</v>
      </c>
      <c r="O98" s="62" t="s">
        <v>107</v>
      </c>
    </row>
    <row r="99" spans="1:16" x14ac:dyDescent="0.25">
      <c r="A99" s="12">
        <v>2</v>
      </c>
      <c r="B99" s="3" t="s">
        <v>6</v>
      </c>
      <c r="C99" s="4">
        <v>250133</v>
      </c>
      <c r="D99" s="5">
        <v>45694</v>
      </c>
      <c r="E99" s="3" t="s">
        <v>7</v>
      </c>
      <c r="F99" s="3" t="s">
        <v>76</v>
      </c>
      <c r="G99" s="3" t="s">
        <v>136</v>
      </c>
      <c r="H99" s="49">
        <v>53985.37</v>
      </c>
      <c r="I99" s="6">
        <v>11336.93</v>
      </c>
      <c r="J99" s="6">
        <v>65322.3</v>
      </c>
      <c r="K99" s="3" t="s">
        <v>78</v>
      </c>
      <c r="L99" s="3" t="s">
        <v>137</v>
      </c>
      <c r="M99" s="12">
        <v>7.3609999999999998</v>
      </c>
      <c r="N99" s="66"/>
      <c r="O99" s="62">
        <f t="shared" ref="O99:O109" si="1">H99/M99/1000</f>
        <v>7.3339722863741343</v>
      </c>
      <c r="P99" s="70"/>
    </row>
    <row r="100" spans="1:16" x14ac:dyDescent="0.25">
      <c r="A100" s="12">
        <v>3</v>
      </c>
      <c r="B100" s="3" t="s">
        <v>6</v>
      </c>
      <c r="C100" s="4">
        <v>250242</v>
      </c>
      <c r="D100" s="5">
        <v>45722</v>
      </c>
      <c r="E100" s="3" t="s">
        <v>7</v>
      </c>
      <c r="F100" s="3" t="s">
        <v>76</v>
      </c>
      <c r="G100" s="3" t="s">
        <v>138</v>
      </c>
      <c r="H100" s="49">
        <v>44043.02</v>
      </c>
      <c r="I100" s="6">
        <v>9249.0300000000007</v>
      </c>
      <c r="J100" s="6">
        <v>53292.05</v>
      </c>
      <c r="K100" s="3" t="s">
        <v>78</v>
      </c>
      <c r="L100" s="3" t="s">
        <v>139</v>
      </c>
      <c r="M100" s="12">
        <v>5.8620000000000001</v>
      </c>
      <c r="N100" s="66"/>
      <c r="O100" s="62">
        <f t="shared" si="1"/>
        <v>7.5133094506994196</v>
      </c>
      <c r="P100" s="70"/>
    </row>
    <row r="101" spans="1:16" x14ac:dyDescent="0.25">
      <c r="A101" s="12">
        <v>4</v>
      </c>
      <c r="B101" s="3" t="s">
        <v>6</v>
      </c>
      <c r="C101" s="4">
        <v>250375</v>
      </c>
      <c r="D101" s="5">
        <v>45751</v>
      </c>
      <c r="E101" s="3" t="s">
        <v>7</v>
      </c>
      <c r="F101" s="3" t="s">
        <v>76</v>
      </c>
      <c r="G101" s="3" t="s">
        <v>140</v>
      </c>
      <c r="H101" s="49">
        <v>35277.870000000003</v>
      </c>
      <c r="I101" s="6">
        <v>7408.35</v>
      </c>
      <c r="J101" s="6">
        <v>42686.22</v>
      </c>
      <c r="K101" s="3" t="s">
        <v>78</v>
      </c>
      <c r="L101" s="3" t="s">
        <v>141</v>
      </c>
      <c r="M101" s="12">
        <v>4.5890000000000004</v>
      </c>
      <c r="N101" s="66"/>
      <c r="O101" s="62">
        <f t="shared" si="1"/>
        <v>7.6874852909130533</v>
      </c>
      <c r="P101" s="70"/>
    </row>
    <row r="102" spans="1:16" x14ac:dyDescent="0.25">
      <c r="A102" s="12">
        <v>5</v>
      </c>
      <c r="B102" s="3" t="s">
        <v>6</v>
      </c>
      <c r="C102" s="4">
        <v>250492</v>
      </c>
      <c r="D102" s="5">
        <v>45784</v>
      </c>
      <c r="E102" s="3" t="s">
        <v>7</v>
      </c>
      <c r="F102" s="3" t="s">
        <v>76</v>
      </c>
      <c r="G102" s="3" t="s">
        <v>142</v>
      </c>
      <c r="H102" s="49">
        <v>27826.49</v>
      </c>
      <c r="I102" s="6">
        <v>5843.56</v>
      </c>
      <c r="J102" s="6">
        <v>33670.050000000003</v>
      </c>
      <c r="K102" s="3" t="s">
        <v>78</v>
      </c>
      <c r="L102" s="3" t="s">
        <v>143</v>
      </c>
      <c r="M102" s="12">
        <v>3.5150000000000001</v>
      </c>
      <c r="O102" s="62">
        <f t="shared" si="1"/>
        <v>7.9164978662873402</v>
      </c>
    </row>
    <row r="103" spans="1:16" x14ac:dyDescent="0.25">
      <c r="A103" s="12">
        <v>6</v>
      </c>
      <c r="B103" s="3" t="s">
        <v>6</v>
      </c>
      <c r="C103" s="4">
        <v>250637</v>
      </c>
      <c r="D103" s="5">
        <v>45813</v>
      </c>
      <c r="E103" s="3" t="s">
        <v>7</v>
      </c>
      <c r="F103" s="3" t="s">
        <v>76</v>
      </c>
      <c r="G103" s="3" t="s">
        <v>144</v>
      </c>
      <c r="H103" s="49">
        <v>23806.51</v>
      </c>
      <c r="I103" s="6">
        <v>4999.37</v>
      </c>
      <c r="J103" s="6">
        <v>28805.88</v>
      </c>
      <c r="K103" s="3" t="s">
        <v>78</v>
      </c>
      <c r="L103" s="3" t="s">
        <v>145</v>
      </c>
      <c r="M103" s="12">
        <v>2.9180000000000001</v>
      </c>
      <c r="O103" s="62">
        <f t="shared" si="1"/>
        <v>8.1585023989033569</v>
      </c>
    </row>
    <row r="104" spans="1:16" x14ac:dyDescent="0.25">
      <c r="A104" s="12">
        <v>7</v>
      </c>
      <c r="B104" s="3" t="s">
        <v>6</v>
      </c>
      <c r="C104" s="4">
        <v>250754</v>
      </c>
      <c r="D104" s="5">
        <v>45842</v>
      </c>
      <c r="E104" s="3" t="s">
        <v>7</v>
      </c>
      <c r="F104" s="3" t="s">
        <v>76</v>
      </c>
      <c r="G104" s="3" t="s">
        <v>146</v>
      </c>
      <c r="H104" s="49">
        <v>22014.45</v>
      </c>
      <c r="I104" s="6">
        <v>4623.03</v>
      </c>
      <c r="J104" s="6">
        <v>26637.48</v>
      </c>
      <c r="K104" s="3" t="s">
        <v>78</v>
      </c>
      <c r="L104" s="3" t="s">
        <v>147</v>
      </c>
      <c r="M104" s="12">
        <v>2.6549999999999998</v>
      </c>
      <c r="O104" s="62">
        <f t="shared" si="1"/>
        <v>8.2916949152542383</v>
      </c>
    </row>
    <row r="105" spans="1:16" x14ac:dyDescent="0.25">
      <c r="A105" s="12">
        <v>8</v>
      </c>
      <c r="B105" s="3" t="s">
        <v>6</v>
      </c>
      <c r="C105" s="4">
        <v>250889</v>
      </c>
      <c r="D105" s="5">
        <v>45875</v>
      </c>
      <c r="E105" s="3" t="s">
        <v>7</v>
      </c>
      <c r="F105" s="3" t="s">
        <v>76</v>
      </c>
      <c r="G105" s="3" t="s">
        <v>148</v>
      </c>
      <c r="H105" s="49">
        <v>23907.1</v>
      </c>
      <c r="I105" s="6">
        <v>5020.49</v>
      </c>
      <c r="J105" s="6">
        <v>28927.59</v>
      </c>
      <c r="K105" s="3" t="s">
        <v>78</v>
      </c>
      <c r="L105" s="3" t="s">
        <v>149</v>
      </c>
      <c r="M105" s="12">
        <v>2.9159999999999999</v>
      </c>
      <c r="O105" s="62">
        <f t="shared" si="1"/>
        <v>8.1985939643347052</v>
      </c>
    </row>
    <row r="106" spans="1:16" x14ac:dyDescent="0.25">
      <c r="A106" s="12">
        <v>9</v>
      </c>
      <c r="B106" s="3" t="s">
        <v>6</v>
      </c>
      <c r="C106" s="4">
        <v>250989</v>
      </c>
      <c r="D106" s="5">
        <v>45904</v>
      </c>
      <c r="E106" s="3" t="s">
        <v>7</v>
      </c>
      <c r="F106" s="3" t="s">
        <v>76</v>
      </c>
      <c r="G106" s="3" t="s">
        <v>150</v>
      </c>
      <c r="H106" s="49">
        <v>22165.51</v>
      </c>
      <c r="I106" s="6">
        <v>4654.76</v>
      </c>
      <c r="J106" s="6">
        <v>26820.27</v>
      </c>
      <c r="K106" s="3" t="s">
        <v>78</v>
      </c>
      <c r="L106" s="3" t="s">
        <v>151</v>
      </c>
      <c r="M106" s="12">
        <v>2.681</v>
      </c>
      <c r="O106" s="62">
        <f t="shared" si="1"/>
        <v>8.2676277508392371</v>
      </c>
    </row>
    <row r="107" spans="1:16" x14ac:dyDescent="0.25">
      <c r="A107" s="71">
        <v>10</v>
      </c>
      <c r="B107" s="3" t="s">
        <v>6</v>
      </c>
      <c r="C107" s="4">
        <v>251094</v>
      </c>
      <c r="D107" s="5">
        <v>45933</v>
      </c>
      <c r="E107" s="3" t="s">
        <v>7</v>
      </c>
      <c r="F107" s="3" t="s">
        <v>76</v>
      </c>
      <c r="G107" s="3" t="s">
        <v>152</v>
      </c>
      <c r="H107" s="49">
        <v>25466.400000000001</v>
      </c>
      <c r="I107" s="6">
        <v>5347.94</v>
      </c>
      <c r="J107" s="6">
        <v>30814.34</v>
      </c>
      <c r="K107" s="3" t="s">
        <v>78</v>
      </c>
      <c r="L107" s="3" t="s">
        <v>153</v>
      </c>
      <c r="M107" s="12">
        <v>3.1539999999999999</v>
      </c>
      <c r="O107" s="62">
        <f t="shared" si="1"/>
        <v>8.0743183259353213</v>
      </c>
    </row>
    <row r="108" spans="1:16" x14ac:dyDescent="0.25">
      <c r="A108" s="12">
        <v>11</v>
      </c>
      <c r="B108" s="3" t="s">
        <v>6</v>
      </c>
      <c r="C108" s="4">
        <v>251224</v>
      </c>
      <c r="D108" s="5">
        <v>45967</v>
      </c>
      <c r="E108" s="3" t="s">
        <v>7</v>
      </c>
      <c r="F108" s="3" t="s">
        <v>76</v>
      </c>
      <c r="G108" s="3" t="s">
        <v>154</v>
      </c>
      <c r="H108" s="49">
        <v>28883.41</v>
      </c>
      <c r="I108" s="6">
        <v>6065.52</v>
      </c>
      <c r="J108" s="6">
        <v>34948.93</v>
      </c>
      <c r="K108" s="3" t="s">
        <v>78</v>
      </c>
      <c r="L108" s="3" t="s">
        <v>155</v>
      </c>
      <c r="M108" s="2">
        <v>4.0579999999999998</v>
      </c>
      <c r="O108" s="62">
        <f t="shared" si="1"/>
        <v>7.1176466239526865</v>
      </c>
    </row>
    <row r="109" spans="1:16" x14ac:dyDescent="0.25">
      <c r="A109" s="12">
        <v>12</v>
      </c>
      <c r="B109" s="3" t="s">
        <v>6</v>
      </c>
      <c r="C109" s="4">
        <v>251329</v>
      </c>
      <c r="D109" s="5">
        <v>45995</v>
      </c>
      <c r="E109" s="3" t="s">
        <v>7</v>
      </c>
      <c r="F109" s="3" t="s">
        <v>76</v>
      </c>
      <c r="G109" s="3" t="s">
        <v>156</v>
      </c>
      <c r="H109" s="49">
        <v>37006.49</v>
      </c>
      <c r="I109" s="6">
        <v>7771.36</v>
      </c>
      <c r="J109" s="6">
        <v>44777.85</v>
      </c>
      <c r="K109" s="3" t="s">
        <v>78</v>
      </c>
      <c r="L109" s="3" t="s">
        <v>157</v>
      </c>
      <c r="M109" s="2">
        <v>5.41</v>
      </c>
      <c r="O109" s="62">
        <f t="shared" si="1"/>
        <v>6.8403863216266174</v>
      </c>
    </row>
    <row r="110" spans="1:16" x14ac:dyDescent="0.25">
      <c r="A110" s="12">
        <v>1</v>
      </c>
      <c r="B110" s="3" t="s">
        <v>6</v>
      </c>
      <c r="C110" s="4">
        <v>260018</v>
      </c>
      <c r="D110" s="5">
        <v>46029</v>
      </c>
      <c r="E110" s="3" t="s">
        <v>7</v>
      </c>
      <c r="F110" s="3" t="s">
        <v>76</v>
      </c>
      <c r="G110" s="3" t="s">
        <v>158</v>
      </c>
      <c r="H110" s="49">
        <v>39207.230000000003</v>
      </c>
      <c r="I110" s="6">
        <v>8233.52</v>
      </c>
      <c r="J110" s="6">
        <v>47440.75</v>
      </c>
      <c r="K110" s="3" t="s">
        <v>78</v>
      </c>
      <c r="L110" s="3" t="s">
        <v>159</v>
      </c>
      <c r="M110" s="2">
        <v>5.76</v>
      </c>
      <c r="O110" s="62">
        <f>H110/M110/1000</f>
        <v>6.8068107638888895</v>
      </c>
    </row>
    <row r="111" spans="1:16" x14ac:dyDescent="0.25">
      <c r="E111"/>
      <c r="H111" s="72">
        <f>SUM(H99:H110)</f>
        <v>383589.85</v>
      </c>
      <c r="I111" s="68"/>
      <c r="J111" s="68"/>
      <c r="L111" s="59" t="s">
        <v>104</v>
      </c>
      <c r="M111" s="7">
        <f>SUM(M99:M110)</f>
        <v>50.878999999999998</v>
      </c>
      <c r="N111" t="s">
        <v>20</v>
      </c>
      <c r="O111" s="73">
        <f>SUM(O99:O110)/12</f>
        <v>7.6839038299174156</v>
      </c>
      <c r="P111" t="s">
        <v>160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29FD-FCAF-439A-9557-61835BD2A8AB}">
  <dimension ref="A1:M85"/>
  <sheetViews>
    <sheetView topLeftCell="A37" workbookViewId="0">
      <selection activeCell="A86" sqref="A86"/>
    </sheetView>
  </sheetViews>
  <sheetFormatPr defaultRowHeight="15" x14ac:dyDescent="0.25"/>
  <cols>
    <col min="1" max="1" width="14.140625" customWidth="1"/>
    <col min="2" max="2" width="16.5703125" customWidth="1"/>
    <col min="3" max="3" width="16.7109375" hidden="1" customWidth="1"/>
    <col min="4" max="4" width="51.85546875" hidden="1" customWidth="1"/>
    <col min="5" max="5" width="21.42578125" customWidth="1"/>
    <col min="6" max="6" width="9.5703125" hidden="1" customWidth="1"/>
    <col min="7" max="7" width="10" hidden="1" customWidth="1"/>
    <col min="8" max="8" width="39.85546875" hidden="1" customWidth="1"/>
    <col min="9" max="9" width="60.28515625" customWidth="1"/>
    <col min="13" max="13" width="11.28515625" bestFit="1" customWidth="1"/>
  </cols>
  <sheetData>
    <row r="1" spans="1:13" x14ac:dyDescent="0.25">
      <c r="A1" s="20" t="s">
        <v>2</v>
      </c>
      <c r="B1" s="20" t="s">
        <v>3</v>
      </c>
      <c r="C1" s="1" t="s">
        <v>73</v>
      </c>
      <c r="D1" s="1" t="s">
        <v>74</v>
      </c>
      <c r="E1" s="20" t="s">
        <v>4</v>
      </c>
      <c r="F1" s="1" t="s">
        <v>71</v>
      </c>
      <c r="G1" s="1" t="s">
        <v>72</v>
      </c>
      <c r="H1" s="1" t="s">
        <v>75</v>
      </c>
      <c r="I1" s="20" t="s">
        <v>5</v>
      </c>
      <c r="J1" s="21" t="s">
        <v>20</v>
      </c>
      <c r="K1" s="20" t="s">
        <v>46</v>
      </c>
      <c r="L1" s="20" t="s">
        <v>47</v>
      </c>
      <c r="M1" s="20" t="s">
        <v>105</v>
      </c>
    </row>
    <row r="2" spans="1:13" x14ac:dyDescent="0.25">
      <c r="A2" s="5">
        <v>43496</v>
      </c>
      <c r="B2" s="3" t="s">
        <v>7</v>
      </c>
      <c r="C2" s="3"/>
      <c r="D2" s="3"/>
      <c r="E2" s="47">
        <v>26720.92</v>
      </c>
      <c r="F2" s="6"/>
      <c r="G2" s="6"/>
      <c r="H2" s="6"/>
      <c r="I2" s="3" t="s">
        <v>9</v>
      </c>
      <c r="J2" s="17">
        <v>6.9130000000000003</v>
      </c>
      <c r="K2" s="26">
        <f>YEAR(Table1[[#This Row],[DUZP (DMR)]])</f>
        <v>2019</v>
      </c>
      <c r="L2" s="26">
        <f>MONTH(Table1[[#This Row],[DUZP (DMR)]])</f>
        <v>1</v>
      </c>
      <c r="M2" s="60">
        <f>Table1[[#This Row],[Č.celk. bez DPH]]/1000/Table1[[#This Row],[MWh]]</f>
        <v>3.8653146246202805</v>
      </c>
    </row>
    <row r="3" spans="1:13" x14ac:dyDescent="0.25">
      <c r="A3" s="5">
        <v>43524</v>
      </c>
      <c r="B3" s="3" t="s">
        <v>7</v>
      </c>
      <c r="C3" s="3"/>
      <c r="D3" s="3"/>
      <c r="E3" s="47">
        <v>22577.599999999999</v>
      </c>
      <c r="F3" s="6"/>
      <c r="G3" s="6"/>
      <c r="H3" s="6"/>
      <c r="I3" s="3" t="s">
        <v>10</v>
      </c>
      <c r="J3" s="17">
        <v>5.6829999999999998</v>
      </c>
      <c r="K3" s="26">
        <f>YEAR(Table1[[#This Row],[DUZP (DMR)]])</f>
        <v>2019</v>
      </c>
      <c r="L3" s="26">
        <f>MONTH(Table1[[#This Row],[DUZP (DMR)]])</f>
        <v>2</v>
      </c>
      <c r="M3" s="60">
        <f>Table1[[#This Row],[Č.celk. bez DPH]]/1000/Table1[[#This Row],[MWh]]</f>
        <v>3.972831251099771</v>
      </c>
    </row>
    <row r="4" spans="1:13" x14ac:dyDescent="0.25">
      <c r="A4" s="5">
        <v>43555</v>
      </c>
      <c r="B4" s="3" t="s">
        <v>7</v>
      </c>
      <c r="C4" s="3"/>
      <c r="D4" s="3"/>
      <c r="E4" s="47">
        <v>20599.96</v>
      </c>
      <c r="F4" s="6"/>
      <c r="G4" s="6"/>
      <c r="H4" s="6"/>
      <c r="I4" s="3" t="s">
        <v>11</v>
      </c>
      <c r="J4" s="17">
        <v>5.0940000000000003</v>
      </c>
      <c r="K4" s="26">
        <f>YEAR(Table1[[#This Row],[DUZP (DMR)]])</f>
        <v>2019</v>
      </c>
      <c r="L4" s="26">
        <f>MONTH(Table1[[#This Row],[DUZP (DMR)]])</f>
        <v>3</v>
      </c>
      <c r="M4" s="60">
        <f>Table1[[#This Row],[Č.celk. bez DPH]]/1000/Table1[[#This Row],[MWh]]</f>
        <v>4.0439654495484882</v>
      </c>
    </row>
    <row r="5" spans="1:13" x14ac:dyDescent="0.25">
      <c r="A5" s="5">
        <v>43585</v>
      </c>
      <c r="B5" s="3" t="s">
        <v>7</v>
      </c>
      <c r="C5" s="3"/>
      <c r="D5" s="3"/>
      <c r="E5" s="47">
        <v>16565.689999999999</v>
      </c>
      <c r="F5" s="6"/>
      <c r="G5" s="6"/>
      <c r="H5" s="6"/>
      <c r="I5" s="3" t="s">
        <v>12</v>
      </c>
      <c r="J5" s="17">
        <v>3.948</v>
      </c>
      <c r="K5" s="26">
        <f>YEAR(Table1[[#This Row],[DUZP (DMR)]])</f>
        <v>2019</v>
      </c>
      <c r="L5" s="26">
        <f>MONTH(Table1[[#This Row],[DUZP (DMR)]])</f>
        <v>4</v>
      </c>
      <c r="M5" s="60">
        <f>Table1[[#This Row],[Č.celk. bez DPH]]/1000/Table1[[#This Row],[MWh]]</f>
        <v>4.195970111448835</v>
      </c>
    </row>
    <row r="6" spans="1:13" x14ac:dyDescent="0.25">
      <c r="A6" s="5">
        <v>43616</v>
      </c>
      <c r="B6" s="3" t="s">
        <v>7</v>
      </c>
      <c r="C6" s="3"/>
      <c r="D6" s="3"/>
      <c r="E6" s="47">
        <v>18784.23</v>
      </c>
      <c r="F6" s="6"/>
      <c r="G6" s="6"/>
      <c r="H6" s="6"/>
      <c r="I6" s="3" t="s">
        <v>13</v>
      </c>
      <c r="J6" s="17">
        <v>4.524</v>
      </c>
      <c r="K6" s="26">
        <f>YEAR(Table1[[#This Row],[DUZP (DMR)]])</f>
        <v>2019</v>
      </c>
      <c r="L6" s="26">
        <f>MONTH(Table1[[#This Row],[DUZP (DMR)]])</f>
        <v>5</v>
      </c>
      <c r="M6" s="60">
        <f>Table1[[#This Row],[Č.celk. bez DPH]]/1000/Table1[[#This Row],[MWh]]</f>
        <v>4.1521286472148544</v>
      </c>
    </row>
    <row r="7" spans="1:13" x14ac:dyDescent="0.25">
      <c r="A7" s="5">
        <v>43646</v>
      </c>
      <c r="B7" s="3" t="s">
        <v>7</v>
      </c>
      <c r="C7" s="3"/>
      <c r="D7" s="3"/>
      <c r="E7" s="47">
        <v>15971.02</v>
      </c>
      <c r="F7" s="6"/>
      <c r="G7" s="6"/>
      <c r="H7" s="6"/>
      <c r="I7" s="3" t="s">
        <v>14</v>
      </c>
      <c r="J7" s="17">
        <v>3.7450000000000001</v>
      </c>
      <c r="K7" s="26">
        <f>YEAR(Table1[[#This Row],[DUZP (DMR)]])</f>
        <v>2019</v>
      </c>
      <c r="L7" s="26">
        <f>MONTH(Table1[[#This Row],[DUZP (DMR)]])</f>
        <v>6</v>
      </c>
      <c r="M7" s="60">
        <f>Table1[[#This Row],[Č.celk. bez DPH]]/1000/Table1[[#This Row],[MWh]]</f>
        <v>4.2646248331108145</v>
      </c>
    </row>
    <row r="8" spans="1:13" x14ac:dyDescent="0.25">
      <c r="A8" s="5">
        <v>43677</v>
      </c>
      <c r="B8" s="3" t="s">
        <v>7</v>
      </c>
      <c r="C8" s="3"/>
      <c r="D8" s="3"/>
      <c r="E8" s="47">
        <v>16293.72</v>
      </c>
      <c r="F8" s="6"/>
      <c r="G8" s="6"/>
      <c r="H8" s="6"/>
      <c r="I8" s="3" t="s">
        <v>15</v>
      </c>
      <c r="J8" s="17">
        <v>3.8559999999999999</v>
      </c>
      <c r="K8" s="26">
        <f>YEAR(Table1[[#This Row],[DUZP (DMR)]])</f>
        <v>2019</v>
      </c>
      <c r="L8" s="26">
        <f>MONTH(Table1[[#This Row],[DUZP (DMR)]])</f>
        <v>7</v>
      </c>
      <c r="M8" s="60">
        <f>Table1[[#This Row],[Č.celk. bez DPH]]/1000/Table1[[#This Row],[MWh]]</f>
        <v>4.2255497925311207</v>
      </c>
    </row>
    <row r="9" spans="1:13" x14ac:dyDescent="0.25">
      <c r="A9" s="5">
        <v>43708</v>
      </c>
      <c r="B9" s="3" t="s">
        <v>7</v>
      </c>
      <c r="C9" s="3"/>
      <c r="D9" s="3"/>
      <c r="E9" s="47">
        <v>15804.84</v>
      </c>
      <c r="F9" s="6"/>
      <c r="G9" s="6"/>
      <c r="H9" s="6"/>
      <c r="I9" s="3" t="s">
        <v>16</v>
      </c>
      <c r="J9" s="17">
        <v>3.7410000000000001</v>
      </c>
      <c r="K9" s="26">
        <f>YEAR(Table1[[#This Row],[DUZP (DMR)]])</f>
        <v>2019</v>
      </c>
      <c r="L9" s="26">
        <f>MONTH(Table1[[#This Row],[DUZP (DMR)]])</f>
        <v>8</v>
      </c>
      <c r="M9" s="60">
        <f>Table1[[#This Row],[Č.celk. bez DPH]]/1000/Table1[[#This Row],[MWh]]</f>
        <v>4.2247634322373697</v>
      </c>
    </row>
    <row r="10" spans="1:13" x14ac:dyDescent="0.25">
      <c r="A10" s="5">
        <v>43738</v>
      </c>
      <c r="B10" s="3" t="s">
        <v>7</v>
      </c>
      <c r="C10" s="3"/>
      <c r="D10" s="3"/>
      <c r="E10" s="47">
        <v>16296.38</v>
      </c>
      <c r="F10" s="6"/>
      <c r="G10" s="6"/>
      <c r="H10" s="6"/>
      <c r="I10" s="3" t="s">
        <v>17</v>
      </c>
      <c r="J10" s="17">
        <v>3.8820000000000001</v>
      </c>
      <c r="K10" s="26">
        <f>YEAR(Table1[[#This Row],[DUZP (DMR)]])</f>
        <v>2019</v>
      </c>
      <c r="L10" s="26">
        <f>MONTH(Table1[[#This Row],[DUZP (DMR)]])</f>
        <v>9</v>
      </c>
      <c r="M10" s="60">
        <f>Table1[[#This Row],[Č.celk. bez DPH]]/1000/Table1[[#This Row],[MWh]]</f>
        <v>4.1979340546110251</v>
      </c>
    </row>
    <row r="11" spans="1:13" x14ac:dyDescent="0.25">
      <c r="A11" s="5">
        <v>43769</v>
      </c>
      <c r="B11" s="3" t="s">
        <v>7</v>
      </c>
      <c r="C11" s="3"/>
      <c r="D11" s="3"/>
      <c r="E11" s="47">
        <v>20985.69</v>
      </c>
      <c r="F11" s="6"/>
      <c r="G11" s="6"/>
      <c r="H11" s="6"/>
      <c r="I11" s="3" t="s">
        <v>18</v>
      </c>
      <c r="J11" s="17">
        <v>4.6680000000000001</v>
      </c>
      <c r="K11" s="26">
        <f>YEAR(Table1[[#This Row],[DUZP (DMR)]])</f>
        <v>2019</v>
      </c>
      <c r="L11" s="26">
        <f>MONTH(Table1[[#This Row],[DUZP (DMR)]])</f>
        <v>10</v>
      </c>
      <c r="M11" s="60">
        <f>Table1[[#This Row],[Č.celk. bez DPH]]/1000/Table1[[#This Row],[MWh]]</f>
        <v>4.4956491002570687</v>
      </c>
    </row>
    <row r="12" spans="1:13" x14ac:dyDescent="0.25">
      <c r="A12" s="5">
        <v>43799</v>
      </c>
      <c r="B12" s="3" t="s">
        <v>7</v>
      </c>
      <c r="C12" s="3"/>
      <c r="D12" s="3"/>
      <c r="E12" s="47">
        <v>24267.46</v>
      </c>
      <c r="F12" s="6"/>
      <c r="G12" s="6"/>
      <c r="H12" s="6"/>
      <c r="I12" s="3" t="s">
        <v>19</v>
      </c>
      <c r="J12" s="17">
        <v>5.585</v>
      </c>
      <c r="K12" s="26">
        <f>YEAR(Table1[[#This Row],[DUZP (DMR)]])</f>
        <v>2019</v>
      </c>
      <c r="L12" s="26">
        <f>MONTH(Table1[[#This Row],[DUZP (DMR)]])</f>
        <v>11</v>
      </c>
      <c r="M12" s="60">
        <f>Table1[[#This Row],[Č.celk. bez DPH]]/1000/Table1[[#This Row],[MWh]]</f>
        <v>4.3451136974037601</v>
      </c>
    </row>
    <row r="13" spans="1:13" x14ac:dyDescent="0.25">
      <c r="A13" s="5">
        <v>43830</v>
      </c>
      <c r="B13" s="3" t="s">
        <v>7</v>
      </c>
      <c r="C13" s="3"/>
      <c r="D13" s="3"/>
      <c r="E13" s="47">
        <v>25757.35</v>
      </c>
      <c r="F13" s="6"/>
      <c r="G13" s="6"/>
      <c r="H13" s="6"/>
      <c r="I13" s="3" t="s">
        <v>8</v>
      </c>
      <c r="J13" s="17">
        <v>5.9329999999999998</v>
      </c>
      <c r="K13" s="26">
        <f>YEAR(Table1[[#This Row],[DUZP (DMR)]])</f>
        <v>2019</v>
      </c>
      <c r="L13" s="26">
        <f>MONTH(Table1[[#This Row],[DUZP (DMR)]])</f>
        <v>12</v>
      </c>
      <c r="M13" s="60">
        <f>Table1[[#This Row],[Č.celk. bez DPH]]/1000/Table1[[#This Row],[MWh]]</f>
        <v>4.3413703017023426</v>
      </c>
    </row>
    <row r="14" spans="1:13" x14ac:dyDescent="0.25">
      <c r="A14" s="5">
        <v>43861</v>
      </c>
      <c r="B14" s="3" t="s">
        <v>7</v>
      </c>
      <c r="C14" s="3"/>
      <c r="D14" s="3"/>
      <c r="E14" s="47">
        <v>28857.759999999998</v>
      </c>
      <c r="F14" s="6"/>
      <c r="G14" s="6"/>
      <c r="H14" s="6"/>
      <c r="I14" s="3" t="s">
        <v>21</v>
      </c>
      <c r="J14" s="18">
        <v>6.6340000000000003</v>
      </c>
      <c r="K14" s="26">
        <f>YEAR(Table1[[#This Row],[DUZP (DMR)]])</f>
        <v>2020</v>
      </c>
      <c r="L14" s="26">
        <f>MONTH(Table1[[#This Row],[DUZP (DMR)]])</f>
        <v>1</v>
      </c>
      <c r="M14" s="60">
        <f>Table1[[#This Row],[Č.celk. bez DPH]]/1000/Table1[[#This Row],[MWh]]</f>
        <v>4.3499788965933064</v>
      </c>
    </row>
    <row r="15" spans="1:13" x14ac:dyDescent="0.25">
      <c r="A15" s="5">
        <v>43890</v>
      </c>
      <c r="B15" s="3" t="s">
        <v>7</v>
      </c>
      <c r="C15" s="3"/>
      <c r="D15" s="3"/>
      <c r="E15" s="47">
        <v>25191.95</v>
      </c>
      <c r="F15" s="6"/>
      <c r="G15" s="6"/>
      <c r="H15" s="6"/>
      <c r="I15" s="3" t="s">
        <v>22</v>
      </c>
      <c r="J15" s="18">
        <v>5.6950000000000003</v>
      </c>
      <c r="K15" s="26">
        <f>YEAR(Table1[[#This Row],[DUZP (DMR)]])</f>
        <v>2020</v>
      </c>
      <c r="L15" s="26">
        <f>MONTH(Table1[[#This Row],[DUZP (DMR)]])</f>
        <v>2</v>
      </c>
      <c r="M15" s="60">
        <f>Table1[[#This Row],[Č.celk. bez DPH]]/1000/Table1[[#This Row],[MWh]]</f>
        <v>4.4235206321334504</v>
      </c>
    </row>
    <row r="16" spans="1:13" x14ac:dyDescent="0.25">
      <c r="A16" s="5">
        <v>43921</v>
      </c>
      <c r="B16" s="3" t="s">
        <v>7</v>
      </c>
      <c r="C16" s="3"/>
      <c r="D16" s="3"/>
      <c r="E16" s="47">
        <v>23685.77</v>
      </c>
      <c r="F16" s="6"/>
      <c r="G16" s="6"/>
      <c r="H16" s="6"/>
      <c r="I16" s="3" t="s">
        <v>23</v>
      </c>
      <c r="J16" s="18">
        <v>5.2539999999999996</v>
      </c>
      <c r="K16" s="26">
        <f>YEAR(Table1[[#This Row],[DUZP (DMR)]])</f>
        <v>2020</v>
      </c>
      <c r="L16" s="26">
        <f>MONTH(Table1[[#This Row],[DUZP (DMR)]])</f>
        <v>3</v>
      </c>
      <c r="M16" s="60">
        <f>Table1[[#This Row],[Č.celk. bez DPH]]/1000/Table1[[#This Row],[MWh]]</f>
        <v>4.5081404644080711</v>
      </c>
    </row>
    <row r="17" spans="1:13" x14ac:dyDescent="0.25">
      <c r="A17" s="5">
        <v>43951</v>
      </c>
      <c r="B17" s="3" t="s">
        <v>7</v>
      </c>
      <c r="C17" s="3"/>
      <c r="D17" s="3"/>
      <c r="E17" s="47">
        <v>18772.98</v>
      </c>
      <c r="F17" s="6"/>
      <c r="G17" s="6"/>
      <c r="H17" s="6"/>
      <c r="I17" s="3" t="s">
        <v>24</v>
      </c>
      <c r="J17" s="18">
        <v>4.0309999999999997</v>
      </c>
      <c r="K17" s="26">
        <f>YEAR(Table1[[#This Row],[DUZP (DMR)]])</f>
        <v>2020</v>
      </c>
      <c r="L17" s="26">
        <f>MONTH(Table1[[#This Row],[DUZP (DMR)]])</f>
        <v>4</v>
      </c>
      <c r="M17" s="60">
        <f>Table1[[#This Row],[Č.celk. bez DPH]]/1000/Table1[[#This Row],[MWh]]</f>
        <v>4.6571520714462915</v>
      </c>
    </row>
    <row r="18" spans="1:13" x14ac:dyDescent="0.25">
      <c r="A18" s="5">
        <v>43982</v>
      </c>
      <c r="B18" s="3" t="s">
        <v>7</v>
      </c>
      <c r="C18" s="3"/>
      <c r="D18" s="3"/>
      <c r="E18" s="47">
        <v>18310.32</v>
      </c>
      <c r="F18" s="6"/>
      <c r="G18" s="6"/>
      <c r="H18" s="6"/>
      <c r="I18" s="3" t="s">
        <v>25</v>
      </c>
      <c r="J18" s="18">
        <v>3.887</v>
      </c>
      <c r="K18" s="26">
        <f>YEAR(Table1[[#This Row],[DUZP (DMR)]])</f>
        <v>2020</v>
      </c>
      <c r="L18" s="26">
        <f>MONTH(Table1[[#This Row],[DUZP (DMR)]])</f>
        <v>5</v>
      </c>
      <c r="M18" s="60">
        <f>Table1[[#This Row],[Č.celk. bez DPH]]/1000/Table1[[#This Row],[MWh]]</f>
        <v>4.7106560329302809</v>
      </c>
    </row>
    <row r="19" spans="1:13" x14ac:dyDescent="0.25">
      <c r="A19" s="5">
        <v>44012</v>
      </c>
      <c r="B19" s="3" t="s">
        <v>7</v>
      </c>
      <c r="C19" s="3"/>
      <c r="D19" s="3"/>
      <c r="E19" s="47">
        <v>17604.3</v>
      </c>
      <c r="F19" s="6"/>
      <c r="G19" s="6"/>
      <c r="H19" s="6"/>
      <c r="I19" s="3" t="s">
        <v>26</v>
      </c>
      <c r="J19" s="18">
        <v>3.7269999999999999</v>
      </c>
      <c r="K19" s="26">
        <f>YEAR(Table1[[#This Row],[DUZP (DMR)]])</f>
        <v>2020</v>
      </c>
      <c r="L19" s="26">
        <f>MONTH(Table1[[#This Row],[DUZP (DMR)]])</f>
        <v>6</v>
      </c>
      <c r="M19" s="60">
        <f>Table1[[#This Row],[Č.celk. bez DPH]]/1000/Table1[[#This Row],[MWh]]</f>
        <v>4.7234504963777839</v>
      </c>
    </row>
    <row r="20" spans="1:13" x14ac:dyDescent="0.25">
      <c r="A20" s="5">
        <v>44043</v>
      </c>
      <c r="B20" s="3" t="s">
        <v>7</v>
      </c>
      <c r="C20" s="3"/>
      <c r="D20" s="3"/>
      <c r="E20" s="47">
        <v>17055.68</v>
      </c>
      <c r="F20" s="6"/>
      <c r="G20" s="6"/>
      <c r="H20" s="6"/>
      <c r="I20" s="3" t="s">
        <v>27</v>
      </c>
      <c r="J20" s="18">
        <v>3.6059999999999999</v>
      </c>
      <c r="K20" s="26">
        <f>YEAR(Table1[[#This Row],[DUZP (DMR)]])</f>
        <v>2020</v>
      </c>
      <c r="L20" s="26">
        <f>MONTH(Table1[[#This Row],[DUZP (DMR)]])</f>
        <v>7</v>
      </c>
      <c r="M20" s="60">
        <f>Table1[[#This Row],[Č.celk. bez DPH]]/1000/Table1[[#This Row],[MWh]]</f>
        <v>4.7298058790904047</v>
      </c>
    </row>
    <row r="21" spans="1:13" x14ac:dyDescent="0.25">
      <c r="A21" s="5">
        <v>44074</v>
      </c>
      <c r="B21" s="3" t="s">
        <v>7</v>
      </c>
      <c r="C21" s="3"/>
      <c r="D21" s="3"/>
      <c r="E21" s="47">
        <v>16638.189999999999</v>
      </c>
      <c r="F21" s="6"/>
      <c r="G21" s="6"/>
      <c r="H21" s="6"/>
      <c r="I21" s="3" t="s">
        <v>28</v>
      </c>
      <c r="J21" s="18">
        <v>3.5</v>
      </c>
      <c r="K21" s="26">
        <f>YEAR(Table1[[#This Row],[DUZP (DMR)]])</f>
        <v>2020</v>
      </c>
      <c r="L21" s="26">
        <f>MONTH(Table1[[#This Row],[DUZP (DMR)]])</f>
        <v>8</v>
      </c>
      <c r="M21" s="60">
        <f>Table1[[#This Row],[Č.celk. bez DPH]]/1000/Table1[[#This Row],[MWh]]</f>
        <v>4.7537685714285711</v>
      </c>
    </row>
    <row r="22" spans="1:13" x14ac:dyDescent="0.25">
      <c r="A22" s="5">
        <v>44104</v>
      </c>
      <c r="B22" s="3" t="s">
        <v>7</v>
      </c>
      <c r="C22" s="3"/>
      <c r="D22" s="3"/>
      <c r="E22" s="47">
        <v>17653.080000000002</v>
      </c>
      <c r="F22" s="6"/>
      <c r="G22" s="6"/>
      <c r="H22" s="6"/>
      <c r="I22" s="3" t="s">
        <v>29</v>
      </c>
      <c r="J22" s="18">
        <v>3.7679999999999998</v>
      </c>
      <c r="K22" s="26">
        <f>YEAR(Table1[[#This Row],[DUZP (DMR)]])</f>
        <v>2020</v>
      </c>
      <c r="L22" s="26">
        <f>MONTH(Table1[[#This Row],[DUZP (DMR)]])</f>
        <v>9</v>
      </c>
      <c r="M22" s="60">
        <f>Table1[[#This Row],[Č.celk. bez DPH]]/1000/Table1[[#This Row],[MWh]]</f>
        <v>4.6850000000000014</v>
      </c>
    </row>
    <row r="23" spans="1:13" x14ac:dyDescent="0.25">
      <c r="A23" s="5">
        <v>44135</v>
      </c>
      <c r="B23" s="3" t="s">
        <v>7</v>
      </c>
      <c r="C23" s="3"/>
      <c r="D23" s="3"/>
      <c r="E23" s="47">
        <v>23680.86</v>
      </c>
      <c r="F23" s="6"/>
      <c r="G23" s="6"/>
      <c r="H23" s="6"/>
      <c r="I23" s="3" t="s">
        <v>30</v>
      </c>
      <c r="J23" s="18">
        <v>5.0289999999999999</v>
      </c>
      <c r="K23" s="26">
        <f>YEAR(Table1[[#This Row],[DUZP (DMR)]])</f>
        <v>2020</v>
      </c>
      <c r="L23" s="26">
        <f>MONTH(Table1[[#This Row],[DUZP (DMR)]])</f>
        <v>10</v>
      </c>
      <c r="M23" s="60">
        <f>Table1[[#This Row],[Č.celk. bez DPH]]/1000/Table1[[#This Row],[MWh]]</f>
        <v>4.7088606084708688</v>
      </c>
    </row>
    <row r="24" spans="1:13" x14ac:dyDescent="0.25">
      <c r="A24" s="5">
        <v>44165</v>
      </c>
      <c r="B24" s="3" t="s">
        <v>7</v>
      </c>
      <c r="C24" s="3"/>
      <c r="D24" s="3"/>
      <c r="E24" s="47">
        <v>25660.31</v>
      </c>
      <c r="F24" s="6"/>
      <c r="G24" s="6"/>
      <c r="H24" s="6"/>
      <c r="I24" s="3" t="s">
        <v>31</v>
      </c>
      <c r="J24" s="18">
        <v>5.5140000000000002</v>
      </c>
      <c r="K24" s="26">
        <f>YEAR(Table1[[#This Row],[DUZP (DMR)]])</f>
        <v>2020</v>
      </c>
      <c r="L24" s="26">
        <f>MONTH(Table1[[#This Row],[DUZP (DMR)]])</f>
        <v>11</v>
      </c>
      <c r="M24" s="60">
        <f>Table1[[#This Row],[Č.celk. bez DPH]]/1000/Table1[[#This Row],[MWh]]</f>
        <v>4.653665215814291</v>
      </c>
    </row>
    <row r="25" spans="1:13" x14ac:dyDescent="0.25">
      <c r="A25" s="5">
        <v>44196</v>
      </c>
      <c r="B25" s="3" t="s">
        <v>7</v>
      </c>
      <c r="C25" s="3"/>
      <c r="D25" s="3"/>
      <c r="E25" s="47">
        <v>26553.93</v>
      </c>
      <c r="F25" s="6"/>
      <c r="G25" s="6"/>
      <c r="H25" s="6"/>
      <c r="I25" s="3" t="s">
        <v>32</v>
      </c>
      <c r="J25" s="18">
        <v>5.7380000000000004</v>
      </c>
      <c r="K25" s="26">
        <f>YEAR(Table1[[#This Row],[DUZP (DMR)]])</f>
        <v>2020</v>
      </c>
      <c r="L25" s="26">
        <f>MONTH(Table1[[#This Row],[DUZP (DMR)]])</f>
        <v>12</v>
      </c>
      <c r="M25" s="60">
        <f>Table1[[#This Row],[Č.celk. bez DPH]]/1000/Table1[[#This Row],[MWh]]</f>
        <v>4.6277326594632271</v>
      </c>
    </row>
    <row r="26" spans="1:13" x14ac:dyDescent="0.25">
      <c r="A26" s="5">
        <v>44227</v>
      </c>
      <c r="B26" s="3" t="s">
        <v>7</v>
      </c>
      <c r="C26" s="3"/>
      <c r="D26" s="3"/>
      <c r="E26" s="47">
        <v>27560.7</v>
      </c>
      <c r="F26" s="6"/>
      <c r="G26" s="6"/>
      <c r="H26" s="6"/>
      <c r="I26" s="3" t="s">
        <v>34</v>
      </c>
      <c r="J26" s="19">
        <v>5.9969999999999999</v>
      </c>
      <c r="K26" s="26">
        <f>YEAR(Table1[[#This Row],[DUZP (DMR)]])</f>
        <v>2021</v>
      </c>
      <c r="L26" s="26">
        <f>MONTH(Table1[[#This Row],[DUZP (DMR)]])</f>
        <v>1</v>
      </c>
      <c r="M26" s="60">
        <f>Table1[[#This Row],[Č.celk. bez DPH]]/1000/Table1[[#This Row],[MWh]]</f>
        <v>4.5957478739369684</v>
      </c>
    </row>
    <row r="27" spans="1:13" x14ac:dyDescent="0.25">
      <c r="A27" s="5">
        <v>44255</v>
      </c>
      <c r="B27" s="3" t="s">
        <v>7</v>
      </c>
      <c r="C27" s="3"/>
      <c r="D27" s="3"/>
      <c r="E27" s="47">
        <v>26844.84</v>
      </c>
      <c r="F27" s="6"/>
      <c r="G27" s="6"/>
      <c r="H27" s="6"/>
      <c r="I27" s="3" t="s">
        <v>35</v>
      </c>
      <c r="J27" s="19">
        <v>5.7690000000000001</v>
      </c>
      <c r="K27" s="26">
        <f>YEAR(Table1[[#This Row],[DUZP (DMR)]])</f>
        <v>2021</v>
      </c>
      <c r="L27" s="26">
        <f>MONTH(Table1[[#This Row],[DUZP (DMR)]])</f>
        <v>2</v>
      </c>
      <c r="M27" s="60">
        <f>Table1[[#This Row],[Č.celk. bez DPH]]/1000/Table1[[#This Row],[MWh]]</f>
        <v>4.6532917316692668</v>
      </c>
    </row>
    <row r="28" spans="1:13" x14ac:dyDescent="0.25">
      <c r="A28" s="5">
        <v>44286</v>
      </c>
      <c r="B28" s="3" t="s">
        <v>7</v>
      </c>
      <c r="C28" s="3"/>
      <c r="D28" s="3"/>
      <c r="E28" s="47">
        <v>24697.279999999999</v>
      </c>
      <c r="F28" s="6"/>
      <c r="G28" s="6"/>
      <c r="H28" s="6"/>
      <c r="I28" s="3" t="s">
        <v>36</v>
      </c>
      <c r="J28" s="19">
        <v>5.2670000000000003</v>
      </c>
      <c r="K28" s="26">
        <f>YEAR(Table1[[#This Row],[DUZP (DMR)]])</f>
        <v>2021</v>
      </c>
      <c r="L28" s="26">
        <f>MONTH(Table1[[#This Row],[DUZP (DMR)]])</f>
        <v>3</v>
      </c>
      <c r="M28" s="60">
        <f>Table1[[#This Row],[Č.celk. bez DPH]]/1000/Table1[[#This Row],[MWh]]</f>
        <v>4.6890601860641725</v>
      </c>
    </row>
    <row r="29" spans="1:13" x14ac:dyDescent="0.25">
      <c r="A29" s="5">
        <v>44316</v>
      </c>
      <c r="B29" s="3" t="s">
        <v>7</v>
      </c>
      <c r="C29" s="3"/>
      <c r="D29" s="3"/>
      <c r="E29" s="47">
        <v>23320.27</v>
      </c>
      <c r="F29" s="6"/>
      <c r="G29" s="6"/>
      <c r="H29" s="6"/>
      <c r="I29" s="3" t="s">
        <v>37</v>
      </c>
      <c r="J29" s="19">
        <v>4.9329999999999998</v>
      </c>
      <c r="K29" s="26">
        <f>YEAR(Table1[[#This Row],[DUZP (DMR)]])</f>
        <v>2021</v>
      </c>
      <c r="L29" s="26">
        <f>MONTH(Table1[[#This Row],[DUZP (DMR)]])</f>
        <v>4</v>
      </c>
      <c r="M29" s="60">
        <f>Table1[[#This Row],[Č.celk. bez DPH]]/1000/Table1[[#This Row],[MWh]]</f>
        <v>4.7274011757551193</v>
      </c>
    </row>
    <row r="30" spans="1:13" x14ac:dyDescent="0.25">
      <c r="A30" s="5">
        <v>44347</v>
      </c>
      <c r="B30" s="3" t="s">
        <v>7</v>
      </c>
      <c r="C30" s="3"/>
      <c r="D30" s="3"/>
      <c r="E30" s="47">
        <v>22195.02</v>
      </c>
      <c r="F30" s="6"/>
      <c r="G30" s="6"/>
      <c r="H30" s="6"/>
      <c r="I30" s="3" t="s">
        <v>38</v>
      </c>
      <c r="J30" s="19">
        <v>4.6609999999999996</v>
      </c>
      <c r="K30" s="26">
        <f>YEAR(Table1[[#This Row],[DUZP (DMR)]])</f>
        <v>2021</v>
      </c>
      <c r="L30" s="26">
        <f>MONTH(Table1[[#This Row],[DUZP (DMR)]])</f>
        <v>5</v>
      </c>
      <c r="M30" s="60">
        <f>Table1[[#This Row],[Č.celk. bez DPH]]/1000/Table1[[#This Row],[MWh]]</f>
        <v>4.7618579703926196</v>
      </c>
    </row>
    <row r="31" spans="1:13" x14ac:dyDescent="0.25">
      <c r="A31" s="5">
        <v>44377</v>
      </c>
      <c r="B31" s="3" t="s">
        <v>7</v>
      </c>
      <c r="C31" s="3"/>
      <c r="D31" s="3"/>
      <c r="E31" s="47">
        <v>16189.6</v>
      </c>
      <c r="F31" s="6"/>
      <c r="G31" s="6"/>
      <c r="H31" s="6"/>
      <c r="I31" s="3" t="s">
        <v>39</v>
      </c>
      <c r="J31" s="19">
        <v>3.2429999999999999</v>
      </c>
      <c r="K31" s="26">
        <f>YEAR(Table1[[#This Row],[DUZP (DMR)]])</f>
        <v>2021</v>
      </c>
      <c r="L31" s="26">
        <f>MONTH(Table1[[#This Row],[DUZP (DMR)]])</f>
        <v>6</v>
      </c>
      <c r="M31" s="60">
        <f>Table1[[#This Row],[Č.celk. bez DPH]]/1000/Table1[[#This Row],[MWh]]</f>
        <v>4.9921677459142764</v>
      </c>
    </row>
    <row r="32" spans="1:13" x14ac:dyDescent="0.25">
      <c r="A32" s="5">
        <v>44408</v>
      </c>
      <c r="B32" s="3" t="s">
        <v>7</v>
      </c>
      <c r="C32" s="3"/>
      <c r="D32" s="3"/>
      <c r="E32" s="47">
        <v>16533.560000000001</v>
      </c>
      <c r="F32" s="6"/>
      <c r="G32" s="6"/>
      <c r="H32" s="6"/>
      <c r="I32" s="3" t="s">
        <v>40</v>
      </c>
      <c r="J32" s="19">
        <v>3.319</v>
      </c>
      <c r="K32" s="26">
        <f>YEAR(Table1[[#This Row],[DUZP (DMR)]])</f>
        <v>2021</v>
      </c>
      <c r="L32" s="26">
        <f>MONTH(Table1[[#This Row],[DUZP (DMR)]])</f>
        <v>7</v>
      </c>
      <c r="M32" s="60">
        <f>Table1[[#This Row],[Č.celk. bez DPH]]/1000/Table1[[#This Row],[MWh]]</f>
        <v>4.9814884001205186</v>
      </c>
    </row>
    <row r="33" spans="1:13" x14ac:dyDescent="0.25">
      <c r="A33" s="5">
        <v>44439</v>
      </c>
      <c r="B33" s="3" t="s">
        <v>7</v>
      </c>
      <c r="C33" s="3"/>
      <c r="D33" s="3"/>
      <c r="E33" s="47">
        <v>17538.22</v>
      </c>
      <c r="F33" s="6"/>
      <c r="G33" s="6"/>
      <c r="H33" s="6"/>
      <c r="I33" s="3" t="s">
        <v>41</v>
      </c>
      <c r="J33" s="19">
        <v>3.5339999999999998</v>
      </c>
      <c r="K33" s="26">
        <f>YEAR(Table1[[#This Row],[DUZP (DMR)]])</f>
        <v>2021</v>
      </c>
      <c r="L33" s="26">
        <f>MONTH(Table1[[#This Row],[DUZP (DMR)]])</f>
        <v>8</v>
      </c>
      <c r="M33" s="60">
        <f>Table1[[#This Row],[Č.celk. bez DPH]]/1000/Table1[[#This Row],[MWh]]</f>
        <v>4.9627108092812691</v>
      </c>
    </row>
    <row r="34" spans="1:13" x14ac:dyDescent="0.25">
      <c r="A34" s="5">
        <v>44469</v>
      </c>
      <c r="B34" s="3" t="s">
        <v>7</v>
      </c>
      <c r="C34" s="3"/>
      <c r="D34" s="3"/>
      <c r="E34" s="47">
        <v>18638.04</v>
      </c>
      <c r="F34" s="6"/>
      <c r="G34" s="6"/>
      <c r="H34" s="6"/>
      <c r="I34" s="3" t="s">
        <v>42</v>
      </c>
      <c r="J34" s="19">
        <v>3.8109999999999999</v>
      </c>
      <c r="K34" s="26">
        <f>YEAR(Table1[[#This Row],[DUZP (DMR)]])</f>
        <v>2021</v>
      </c>
      <c r="L34" s="26">
        <f>MONTH(Table1[[#This Row],[DUZP (DMR)]])</f>
        <v>9</v>
      </c>
      <c r="M34" s="60">
        <f>Table1[[#This Row],[Č.celk. bez DPH]]/1000/Table1[[#This Row],[MWh]]</f>
        <v>4.8905903962214641</v>
      </c>
    </row>
    <row r="35" spans="1:13" x14ac:dyDescent="0.25">
      <c r="A35" s="5">
        <v>44500</v>
      </c>
      <c r="B35" s="3" t="s">
        <v>7</v>
      </c>
      <c r="C35" s="3"/>
      <c r="D35" s="3"/>
      <c r="E35" s="47">
        <v>26183.11</v>
      </c>
      <c r="F35" s="6"/>
      <c r="G35" s="6"/>
      <c r="H35" s="6"/>
      <c r="I35" s="3" t="s">
        <v>43</v>
      </c>
      <c r="J35" s="19">
        <v>5.6479999999999997</v>
      </c>
      <c r="K35" s="26">
        <f>YEAR(Table1[[#This Row],[DUZP (DMR)]])</f>
        <v>2021</v>
      </c>
      <c r="L35" s="26">
        <f>MONTH(Table1[[#This Row],[DUZP (DMR)]])</f>
        <v>10</v>
      </c>
      <c r="M35" s="60">
        <f>Table1[[#This Row],[Č.celk. bez DPH]]/1000/Table1[[#This Row],[MWh]]</f>
        <v>4.6358197592067993</v>
      </c>
    </row>
    <row r="36" spans="1:13" x14ac:dyDescent="0.25">
      <c r="A36" s="5">
        <v>44530</v>
      </c>
      <c r="B36" s="3" t="s">
        <v>7</v>
      </c>
      <c r="C36" s="3"/>
      <c r="D36" s="3"/>
      <c r="E36" s="47">
        <v>32788.25</v>
      </c>
      <c r="F36" s="6"/>
      <c r="G36" s="6"/>
      <c r="H36" s="6"/>
      <c r="I36" s="3" t="s">
        <v>44</v>
      </c>
      <c r="J36" s="19">
        <v>7.3250000000000002</v>
      </c>
      <c r="K36" s="26">
        <f>YEAR(Table1[[#This Row],[DUZP (DMR)]])</f>
        <v>2021</v>
      </c>
      <c r="L36" s="26">
        <f>MONTH(Table1[[#This Row],[DUZP (DMR)]])</f>
        <v>11</v>
      </c>
      <c r="M36" s="60">
        <f>Table1[[#This Row],[Č.celk. bez DPH]]/1000/Table1[[#This Row],[MWh]]</f>
        <v>4.4762116040955631</v>
      </c>
    </row>
    <row r="37" spans="1:13" x14ac:dyDescent="0.25">
      <c r="A37" s="22">
        <v>44561</v>
      </c>
      <c r="B37" s="23" t="s">
        <v>7</v>
      </c>
      <c r="C37" s="23"/>
      <c r="D37" s="23"/>
      <c r="E37" s="48">
        <v>36737.199999999997</v>
      </c>
      <c r="F37" s="24"/>
      <c r="G37" s="24"/>
      <c r="H37" s="24"/>
      <c r="I37" s="23" t="s">
        <v>45</v>
      </c>
      <c r="J37" s="25">
        <v>8.2249999999999996</v>
      </c>
      <c r="K37" s="26">
        <f>YEAR(Table1[[#This Row],[DUZP (DMR)]])</f>
        <v>2021</v>
      </c>
      <c r="L37" s="26">
        <f>MONTH(Table1[[#This Row],[DUZP (DMR)]])</f>
        <v>12</v>
      </c>
      <c r="M37" s="60">
        <f>Table1[[#This Row],[Č.celk. bez DPH]]/1000/Table1[[#This Row],[MWh]]</f>
        <v>4.4665288753799386</v>
      </c>
    </row>
    <row r="38" spans="1:13" x14ac:dyDescent="0.25">
      <c r="A38" s="5">
        <v>44592</v>
      </c>
      <c r="B38" s="3" t="s">
        <v>7</v>
      </c>
      <c r="C38" s="3"/>
      <c r="D38" s="3"/>
      <c r="E38" s="47">
        <v>41216.11</v>
      </c>
      <c r="F38" s="38"/>
      <c r="G38" s="38"/>
      <c r="H38" s="38"/>
      <c r="I38" s="3" t="s">
        <v>68</v>
      </c>
      <c r="J38" s="35">
        <v>9.0399999999999991</v>
      </c>
      <c r="K38" s="26">
        <f>YEAR(Table1[[#This Row],[DUZP (DMR)]])</f>
        <v>2022</v>
      </c>
      <c r="L38" s="26">
        <f>MONTH(Table1[[#This Row],[DUZP (DMR)]])</f>
        <v>1</v>
      </c>
      <c r="M38" s="60">
        <f>Table1[[#This Row],[Č.celk. bez DPH]]/1000/Table1[[#This Row],[MWh]]</f>
        <v>4.5593042035398232</v>
      </c>
    </row>
    <row r="39" spans="1:13" x14ac:dyDescent="0.25">
      <c r="A39" s="5">
        <v>44620</v>
      </c>
      <c r="B39" s="3" t="s">
        <v>7</v>
      </c>
      <c r="C39" s="3"/>
      <c r="D39" s="3"/>
      <c r="E39" s="47">
        <v>35731.22</v>
      </c>
      <c r="F39" s="38"/>
      <c r="G39" s="38"/>
      <c r="H39" s="38"/>
      <c r="I39" s="3" t="s">
        <v>67</v>
      </c>
      <c r="J39" s="36">
        <v>7.718</v>
      </c>
      <c r="K39" s="26">
        <f>YEAR(Table1[[#This Row],[DUZP (DMR)]])</f>
        <v>2022</v>
      </c>
      <c r="L39" s="26">
        <f>MONTH(Table1[[#This Row],[DUZP (DMR)]])</f>
        <v>2</v>
      </c>
      <c r="M39" s="60">
        <f>Table1[[#This Row],[Č.celk. bez DPH]]/1000/Table1[[#This Row],[MWh]]</f>
        <v>4.6295957501943512</v>
      </c>
    </row>
    <row r="40" spans="1:13" x14ac:dyDescent="0.25">
      <c r="A40" s="5">
        <v>44651</v>
      </c>
      <c r="B40" s="3" t="s">
        <v>7</v>
      </c>
      <c r="C40" s="3"/>
      <c r="D40" s="3"/>
      <c r="E40" s="47">
        <v>34458.43</v>
      </c>
      <c r="F40" s="38"/>
      <c r="G40" s="38"/>
      <c r="H40" s="38"/>
      <c r="I40" s="3" t="s">
        <v>66</v>
      </c>
      <c r="J40" s="36">
        <v>7.4420000000000002</v>
      </c>
      <c r="K40" s="26">
        <f>YEAR(Table1[[#This Row],[DUZP (DMR)]])</f>
        <v>2022</v>
      </c>
      <c r="L40" s="26">
        <f>MONTH(Table1[[#This Row],[DUZP (DMR)]])</f>
        <v>3</v>
      </c>
      <c r="M40" s="60">
        <f>Table1[[#This Row],[Č.celk. bez DPH]]/1000/Table1[[#This Row],[MWh]]</f>
        <v>4.630264713786616</v>
      </c>
    </row>
    <row r="41" spans="1:13" x14ac:dyDescent="0.25">
      <c r="A41" s="5">
        <v>44681</v>
      </c>
      <c r="B41" s="3" t="s">
        <v>7</v>
      </c>
      <c r="C41" s="3"/>
      <c r="D41" s="3"/>
      <c r="E41" s="47">
        <v>27147.08</v>
      </c>
      <c r="F41" s="38"/>
      <c r="G41" s="38"/>
      <c r="H41" s="38"/>
      <c r="I41" s="3" t="s">
        <v>65</v>
      </c>
      <c r="J41" s="36">
        <v>5.7</v>
      </c>
      <c r="K41" s="26">
        <f>YEAR(Table1[[#This Row],[DUZP (DMR)]])</f>
        <v>2022</v>
      </c>
      <c r="L41" s="26">
        <f>MONTH(Table1[[#This Row],[DUZP (DMR)]])</f>
        <v>4</v>
      </c>
      <c r="M41" s="60">
        <f>Table1[[#This Row],[Č.celk. bez DPH]]/1000/Table1[[#This Row],[MWh]]</f>
        <v>4.7626456140350877</v>
      </c>
    </row>
    <row r="42" spans="1:13" x14ac:dyDescent="0.25">
      <c r="A42" s="5">
        <v>44712</v>
      </c>
      <c r="B42" s="3" t="s">
        <v>7</v>
      </c>
      <c r="C42" s="3"/>
      <c r="D42" s="3"/>
      <c r="E42" s="47">
        <v>18763.87</v>
      </c>
      <c r="F42" s="38"/>
      <c r="G42" s="38"/>
      <c r="H42" s="38"/>
      <c r="I42" s="3" t="s">
        <v>64</v>
      </c>
      <c r="J42" s="36">
        <v>3.6909999999999998</v>
      </c>
      <c r="K42" s="26">
        <f>YEAR(Table1[[#This Row],[DUZP (DMR)]])</f>
        <v>2022</v>
      </c>
      <c r="L42" s="26">
        <f>MONTH(Table1[[#This Row],[DUZP (DMR)]])</f>
        <v>5</v>
      </c>
      <c r="M42" s="60">
        <f>Table1[[#This Row],[Č.celk. bez DPH]]/1000/Table1[[#This Row],[MWh]]</f>
        <v>5.0836819290165272</v>
      </c>
    </row>
    <row r="43" spans="1:13" x14ac:dyDescent="0.25">
      <c r="A43" s="5">
        <v>44742</v>
      </c>
      <c r="B43" s="3" t="s">
        <v>7</v>
      </c>
      <c r="C43" s="3"/>
      <c r="D43" s="3"/>
      <c r="E43" s="47">
        <v>17692.12</v>
      </c>
      <c r="F43" s="38"/>
      <c r="G43" s="38"/>
      <c r="H43" s="38"/>
      <c r="I43" s="3" t="s">
        <v>63</v>
      </c>
      <c r="J43" s="36">
        <v>3.4740000000000002</v>
      </c>
      <c r="K43" s="26">
        <f>YEAR(Table1[[#This Row],[DUZP (DMR)]])</f>
        <v>2022</v>
      </c>
      <c r="L43" s="26">
        <f>MONTH(Table1[[#This Row],[DUZP (DMR)]])</f>
        <v>6</v>
      </c>
      <c r="M43" s="60">
        <f>Table1[[#This Row],[Č.celk. bez DPH]]/1000/Table1[[#This Row],[MWh]]</f>
        <v>5.0927230857800803</v>
      </c>
    </row>
    <row r="44" spans="1:13" x14ac:dyDescent="0.25">
      <c r="A44" s="5">
        <v>44773</v>
      </c>
      <c r="B44" s="3" t="s">
        <v>7</v>
      </c>
      <c r="C44" s="3"/>
      <c r="D44" s="3"/>
      <c r="E44" s="47">
        <v>16566.55</v>
      </c>
      <c r="F44" s="38"/>
      <c r="G44" s="38"/>
      <c r="H44" s="38"/>
      <c r="I44" s="3" t="s">
        <v>62</v>
      </c>
      <c r="J44" s="36">
        <v>3.21</v>
      </c>
      <c r="K44" s="26">
        <f>YEAR(Table1[[#This Row],[DUZP (DMR)]])</f>
        <v>2022</v>
      </c>
      <c r="L44" s="26">
        <f>MONTH(Table1[[#This Row],[DUZP (DMR)]])</f>
        <v>7</v>
      </c>
      <c r="M44" s="60">
        <f>Table1[[#This Row],[Č.celk. bez DPH]]/1000/Table1[[#This Row],[MWh]]</f>
        <v>5.1609190031152643</v>
      </c>
    </row>
    <row r="45" spans="1:13" x14ac:dyDescent="0.25">
      <c r="A45" s="5">
        <v>44804</v>
      </c>
      <c r="B45" s="3" t="s">
        <v>7</v>
      </c>
      <c r="C45" s="3"/>
      <c r="D45" s="3"/>
      <c r="E45" s="47">
        <v>17432.52</v>
      </c>
      <c r="F45" s="38"/>
      <c r="G45" s="38"/>
      <c r="H45" s="38"/>
      <c r="I45" s="3" t="s">
        <v>61</v>
      </c>
      <c r="J45" s="36">
        <v>3.4329999999999998</v>
      </c>
      <c r="K45" s="26">
        <f>YEAR(Table1[[#This Row],[DUZP (DMR)]])</f>
        <v>2022</v>
      </c>
      <c r="L45" s="26">
        <f>MONTH(Table1[[#This Row],[DUZP (DMR)]])</f>
        <v>8</v>
      </c>
      <c r="M45" s="60">
        <f>Table1[[#This Row],[Č.celk. bez DPH]]/1000/Table1[[#This Row],[MWh]]</f>
        <v>5.0779260122341974</v>
      </c>
    </row>
    <row r="46" spans="1:13" x14ac:dyDescent="0.25">
      <c r="A46" s="5">
        <v>44834</v>
      </c>
      <c r="B46" s="3" t="s">
        <v>7</v>
      </c>
      <c r="C46" s="3"/>
      <c r="D46" s="3"/>
      <c r="E46" s="47">
        <v>18337.060000000001</v>
      </c>
      <c r="F46" s="38"/>
      <c r="G46" s="38"/>
      <c r="H46" s="38"/>
      <c r="I46" s="3" t="s">
        <v>60</v>
      </c>
      <c r="J46" s="36">
        <v>3.6429999999999998</v>
      </c>
      <c r="K46" s="26">
        <f>YEAR(Table1[[#This Row],[DUZP (DMR)]])</f>
        <v>2022</v>
      </c>
      <c r="L46" s="26">
        <f>MONTH(Table1[[#This Row],[DUZP (DMR)]])</f>
        <v>9</v>
      </c>
      <c r="M46" s="60">
        <f>Table1[[#This Row],[Č.celk. bez DPH]]/1000/Table1[[#This Row],[MWh]]</f>
        <v>5.0335053527312663</v>
      </c>
    </row>
    <row r="47" spans="1:13" x14ac:dyDescent="0.25">
      <c r="A47" s="5">
        <v>44865</v>
      </c>
      <c r="B47" s="3" t="s">
        <v>7</v>
      </c>
      <c r="C47" s="3"/>
      <c r="D47" s="3"/>
      <c r="E47" s="47">
        <v>24147.94</v>
      </c>
      <c r="F47" s="38"/>
      <c r="G47" s="38"/>
      <c r="H47" s="38"/>
      <c r="I47" s="3" t="s">
        <v>59</v>
      </c>
      <c r="J47" s="36">
        <v>4.0810000000000004</v>
      </c>
      <c r="K47" s="26">
        <f>YEAR(Table1[[#This Row],[DUZP (DMR)]])</f>
        <v>2022</v>
      </c>
      <c r="L47" s="26">
        <f>MONTH(Table1[[#This Row],[DUZP (DMR)]])</f>
        <v>10</v>
      </c>
      <c r="M47" s="60">
        <f>Table1[[#This Row],[Č.celk. bez DPH]]/1000/Table1[[#This Row],[MWh]]</f>
        <v>5.9171624601813271</v>
      </c>
    </row>
    <row r="48" spans="1:13" x14ac:dyDescent="0.25">
      <c r="A48" s="5">
        <v>44895</v>
      </c>
      <c r="B48" s="3" t="s">
        <v>7</v>
      </c>
      <c r="C48" s="3"/>
      <c r="D48" s="3"/>
      <c r="E48" s="47">
        <v>31965.34</v>
      </c>
      <c r="F48" s="38"/>
      <c r="G48" s="38"/>
      <c r="H48" s="38"/>
      <c r="I48" s="3" t="s">
        <v>58</v>
      </c>
      <c r="J48" s="36">
        <v>5.633</v>
      </c>
      <c r="K48" s="26">
        <f>YEAR(Table1[[#This Row],[DUZP (DMR)]])</f>
        <v>2022</v>
      </c>
      <c r="L48" s="26">
        <f>MONTH(Table1[[#This Row],[DUZP (DMR)]])</f>
        <v>11</v>
      </c>
      <c r="M48" s="60">
        <f>Table1[[#This Row],[Č.celk. bez DPH]]/1000/Table1[[#This Row],[MWh]]</f>
        <v>5.6746564885496182</v>
      </c>
    </row>
    <row r="49" spans="1:13" x14ac:dyDescent="0.25">
      <c r="A49" s="5">
        <v>44926</v>
      </c>
      <c r="B49" s="3" t="s">
        <v>7</v>
      </c>
      <c r="C49" s="3" t="s">
        <v>76</v>
      </c>
      <c r="D49" s="3" t="s">
        <v>77</v>
      </c>
      <c r="E49" s="47">
        <v>39233.56</v>
      </c>
      <c r="F49" s="38">
        <v>8239.0499999999993</v>
      </c>
      <c r="G49" s="38">
        <v>47472.61</v>
      </c>
      <c r="H49" s="38" t="s">
        <v>78</v>
      </c>
      <c r="I49" s="3" t="s">
        <v>79</v>
      </c>
      <c r="J49" s="19">
        <v>7.0179999999999998</v>
      </c>
      <c r="K49" s="26">
        <f>YEAR(Table1[[#This Row],[DUZP (DMR)]])</f>
        <v>2022</v>
      </c>
      <c r="L49" s="26">
        <f>MONTH(Table1[[#This Row],[DUZP (DMR)]])</f>
        <v>12</v>
      </c>
      <c r="M49" s="60">
        <f>Table1[[#This Row],[Č.celk. bez DPH]]/1000/Table1[[#This Row],[MWh]]</f>
        <v>5.5904189227700201</v>
      </c>
    </row>
    <row r="50" spans="1:13" x14ac:dyDescent="0.25">
      <c r="A50" s="5">
        <v>44957</v>
      </c>
      <c r="B50" s="3" t="s">
        <v>7</v>
      </c>
      <c r="C50" s="3" t="s">
        <v>76</v>
      </c>
      <c r="D50" s="3" t="s">
        <v>80</v>
      </c>
      <c r="E50" s="47">
        <v>39163.22</v>
      </c>
      <c r="F50" s="38">
        <v>8224.2800000000007</v>
      </c>
      <c r="G50" s="38">
        <v>47387.5</v>
      </c>
      <c r="H50" s="38" t="s">
        <v>78</v>
      </c>
      <c r="I50" s="3" t="s">
        <v>81</v>
      </c>
      <c r="J50" s="19">
        <v>6.9219999999999997</v>
      </c>
      <c r="K50" s="26">
        <f>YEAR(Table1[[#This Row],[DUZP (DMR)]])</f>
        <v>2023</v>
      </c>
      <c r="L50" s="26">
        <f>MONTH(Table1[[#This Row],[DUZP (DMR)]])</f>
        <v>1</v>
      </c>
      <c r="M50" s="60">
        <f>Table1[[#This Row],[Č.celk. bez DPH]]/1000/Table1[[#This Row],[MWh]]</f>
        <v>5.6577896561687382</v>
      </c>
    </row>
    <row r="51" spans="1:13" x14ac:dyDescent="0.25">
      <c r="A51" s="5">
        <v>44985</v>
      </c>
      <c r="B51" s="3" t="s">
        <v>7</v>
      </c>
      <c r="C51" s="3" t="s">
        <v>76</v>
      </c>
      <c r="D51" s="3" t="s">
        <v>82</v>
      </c>
      <c r="E51" s="47">
        <v>37431.61</v>
      </c>
      <c r="F51" s="38">
        <v>7860.64</v>
      </c>
      <c r="G51" s="38">
        <v>45292.25</v>
      </c>
      <c r="H51" s="38" t="s">
        <v>78</v>
      </c>
      <c r="I51" s="3" t="s">
        <v>83</v>
      </c>
      <c r="J51" s="19">
        <v>6.6029999999999998</v>
      </c>
      <c r="K51" s="26">
        <f>YEAR(Table1[[#This Row],[DUZP (DMR)]])</f>
        <v>2023</v>
      </c>
      <c r="L51" s="26">
        <f>MONTH(Table1[[#This Row],[DUZP (DMR)]])</f>
        <v>2</v>
      </c>
      <c r="M51" s="60">
        <f>Table1[[#This Row],[Č.celk. bez DPH]]/1000/Table1[[#This Row],[MWh]]</f>
        <v>5.6688792972891111</v>
      </c>
    </row>
    <row r="52" spans="1:13" x14ac:dyDescent="0.25">
      <c r="A52" s="5">
        <v>45016</v>
      </c>
      <c r="B52" s="3" t="s">
        <v>7</v>
      </c>
      <c r="C52" s="3" t="s">
        <v>76</v>
      </c>
      <c r="D52" s="3" t="s">
        <v>84</v>
      </c>
      <c r="E52" s="47">
        <v>33025.67</v>
      </c>
      <c r="F52" s="38">
        <v>6935.39</v>
      </c>
      <c r="G52" s="38">
        <v>39961.06</v>
      </c>
      <c r="H52" s="38" t="s">
        <v>78</v>
      </c>
      <c r="I52" s="3" t="s">
        <v>85</v>
      </c>
      <c r="J52" s="19">
        <v>5.7649999999999997</v>
      </c>
      <c r="K52" s="26">
        <f>YEAR(Table1[[#This Row],[DUZP (DMR)]])</f>
        <v>2023</v>
      </c>
      <c r="L52" s="26">
        <f>MONTH(Table1[[#This Row],[DUZP (DMR)]])</f>
        <v>3</v>
      </c>
      <c r="M52" s="60">
        <f>Table1[[#This Row],[Č.celk. bez DPH]]/1000/Table1[[#This Row],[MWh]]</f>
        <v>5.7286504770164788</v>
      </c>
    </row>
    <row r="53" spans="1:13" x14ac:dyDescent="0.25">
      <c r="A53" s="5">
        <v>45046</v>
      </c>
      <c r="B53" s="3" t="s">
        <v>7</v>
      </c>
      <c r="C53" s="3" t="s">
        <v>76</v>
      </c>
      <c r="D53" s="3" t="s">
        <v>86</v>
      </c>
      <c r="E53" s="47">
        <v>28617.98</v>
      </c>
      <c r="F53" s="38">
        <v>6009.78</v>
      </c>
      <c r="G53" s="38">
        <v>34627.760000000002</v>
      </c>
      <c r="H53" s="38" t="s">
        <v>78</v>
      </c>
      <c r="I53" s="3" t="s">
        <v>87</v>
      </c>
      <c r="J53" s="19">
        <v>4.93</v>
      </c>
      <c r="K53" s="26">
        <f>YEAR(Table1[[#This Row],[DUZP (DMR)]])</f>
        <v>2023</v>
      </c>
      <c r="L53" s="26">
        <f>MONTH(Table1[[#This Row],[DUZP (DMR)]])</f>
        <v>4</v>
      </c>
      <c r="M53" s="60">
        <f>Table1[[#This Row],[Č.celk. bez DPH]]/1000/Table1[[#This Row],[MWh]]</f>
        <v>5.8048640973630832</v>
      </c>
    </row>
    <row r="54" spans="1:13" x14ac:dyDescent="0.25">
      <c r="A54" s="5">
        <v>45077</v>
      </c>
      <c r="B54" s="3" t="s">
        <v>7</v>
      </c>
      <c r="C54" s="3" t="s">
        <v>76</v>
      </c>
      <c r="D54" s="3" t="s">
        <v>88</v>
      </c>
      <c r="E54" s="47">
        <v>22843.91</v>
      </c>
      <c r="F54" s="38">
        <v>4797.22</v>
      </c>
      <c r="G54" s="38">
        <v>27641.13</v>
      </c>
      <c r="H54" s="38" t="s">
        <v>78</v>
      </c>
      <c r="I54" s="3" t="s">
        <v>89</v>
      </c>
      <c r="J54" s="19">
        <v>3.7679999999999998</v>
      </c>
      <c r="K54" s="26">
        <f>YEAR(Table1[[#This Row],[DUZP (DMR)]])</f>
        <v>2023</v>
      </c>
      <c r="L54" s="26">
        <f>MONTH(Table1[[#This Row],[DUZP (DMR)]])</f>
        <v>5</v>
      </c>
      <c r="M54" s="60">
        <f>Table1[[#This Row],[Č.celk. bez DPH]]/1000/Table1[[#This Row],[MWh]]</f>
        <v>6.0626088110403407</v>
      </c>
    </row>
    <row r="55" spans="1:13" x14ac:dyDescent="0.25">
      <c r="A55" s="5">
        <v>45107</v>
      </c>
      <c r="B55" s="3" t="s">
        <v>7</v>
      </c>
      <c r="C55" s="3" t="s">
        <v>76</v>
      </c>
      <c r="D55" s="3" t="s">
        <v>90</v>
      </c>
      <c r="E55" s="47">
        <v>20257.97</v>
      </c>
      <c r="F55" s="38">
        <v>4254.17</v>
      </c>
      <c r="G55" s="38">
        <v>24512.14</v>
      </c>
      <c r="H55" s="38" t="s">
        <v>78</v>
      </c>
      <c r="I55" s="3" t="s">
        <v>91</v>
      </c>
      <c r="J55" s="19">
        <v>3.2738</v>
      </c>
      <c r="K55" s="26">
        <f>YEAR(Table1[[#This Row],[DUZP (DMR)]])</f>
        <v>2023</v>
      </c>
      <c r="L55" s="26">
        <f>MONTH(Table1[[#This Row],[DUZP (DMR)]])</f>
        <v>6</v>
      </c>
      <c r="M55" s="60">
        <f>Table1[[#This Row],[Č.celk. bez DPH]]/1000/Table1[[#This Row],[MWh]]</f>
        <v>6.1879070193658743</v>
      </c>
    </row>
    <row r="56" spans="1:13" x14ac:dyDescent="0.25">
      <c r="A56" s="5">
        <v>45138</v>
      </c>
      <c r="B56" s="3" t="s">
        <v>7</v>
      </c>
      <c r="C56" s="3" t="s">
        <v>76</v>
      </c>
      <c r="D56" s="3" t="s">
        <v>92</v>
      </c>
      <c r="E56" s="47">
        <v>18351.97</v>
      </c>
      <c r="F56" s="38">
        <v>3853.91</v>
      </c>
      <c r="G56" s="38">
        <v>22205.88</v>
      </c>
      <c r="H56" s="38" t="s">
        <v>78</v>
      </c>
      <c r="I56" s="3" t="s">
        <v>93</v>
      </c>
      <c r="J56" s="19">
        <v>2.944</v>
      </c>
      <c r="K56" s="26">
        <f>YEAR(Table1[[#This Row],[DUZP (DMR)]])</f>
        <v>2023</v>
      </c>
      <c r="L56" s="26">
        <f>MONTH(Table1[[#This Row],[DUZP (DMR)]])</f>
        <v>7</v>
      </c>
      <c r="M56" s="60">
        <f>Table1[[#This Row],[Č.celk. bez DPH]]/1000/Table1[[#This Row],[MWh]]</f>
        <v>6.2336854619565223</v>
      </c>
    </row>
    <row r="57" spans="1:13" x14ac:dyDescent="0.25">
      <c r="A57" s="5">
        <v>45169</v>
      </c>
      <c r="B57" s="3" t="s">
        <v>7</v>
      </c>
      <c r="C57" s="3" t="s">
        <v>76</v>
      </c>
      <c r="D57" s="3" t="s">
        <v>94</v>
      </c>
      <c r="E57" s="47">
        <v>19786.650000000001</v>
      </c>
      <c r="F57" s="38">
        <v>4155.2</v>
      </c>
      <c r="G57" s="38">
        <v>23941.85</v>
      </c>
      <c r="H57" s="38" t="s">
        <v>78</v>
      </c>
      <c r="I57" s="3" t="s">
        <v>95</v>
      </c>
      <c r="J57" s="19">
        <v>3.1970000000000001</v>
      </c>
      <c r="K57" s="26">
        <f>YEAR(Table1[[#This Row],[DUZP (DMR)]])</f>
        <v>2023</v>
      </c>
      <c r="L57" s="26">
        <f>MONTH(Table1[[#This Row],[DUZP (DMR)]])</f>
        <v>8</v>
      </c>
      <c r="M57" s="60">
        <f>Table1[[#This Row],[Č.celk. bez DPH]]/1000/Table1[[#This Row],[MWh]]</f>
        <v>6.1891304347826095</v>
      </c>
    </row>
    <row r="58" spans="1:13" x14ac:dyDescent="0.25">
      <c r="A58" s="5">
        <v>45199</v>
      </c>
      <c r="B58" s="3" t="s">
        <v>7</v>
      </c>
      <c r="C58" s="3" t="s">
        <v>76</v>
      </c>
      <c r="D58" s="3" t="s">
        <v>96</v>
      </c>
      <c r="E58" s="47">
        <v>19044.87</v>
      </c>
      <c r="F58" s="38">
        <v>3999.42</v>
      </c>
      <c r="G58" s="38">
        <v>23044.29</v>
      </c>
      <c r="H58" s="38" t="s">
        <v>78</v>
      </c>
      <c r="I58" s="3" t="s">
        <v>97</v>
      </c>
      <c r="J58" s="19">
        <v>3.0819999999999999</v>
      </c>
      <c r="K58" s="26">
        <f>YEAR(Table1[[#This Row],[DUZP (DMR)]])</f>
        <v>2023</v>
      </c>
      <c r="L58" s="26">
        <f>MONTH(Table1[[#This Row],[DUZP (DMR)]])</f>
        <v>9</v>
      </c>
      <c r="M58" s="60">
        <f>Table1[[#This Row],[Č.celk. bez DPH]]/1000/Table1[[#This Row],[MWh]]</f>
        <v>6.1793867618429594</v>
      </c>
    </row>
    <row r="59" spans="1:13" x14ac:dyDescent="0.25">
      <c r="A59" s="5">
        <v>45230</v>
      </c>
      <c r="B59" s="3" t="s">
        <v>7</v>
      </c>
      <c r="C59" s="3" t="s">
        <v>76</v>
      </c>
      <c r="D59" s="3" t="s">
        <v>98</v>
      </c>
      <c r="E59" s="47">
        <v>27673.77</v>
      </c>
      <c r="F59" s="38">
        <v>5811.49</v>
      </c>
      <c r="G59" s="38">
        <v>33485.26</v>
      </c>
      <c r="H59" s="38" t="s">
        <v>78</v>
      </c>
      <c r="I59" s="3" t="s">
        <v>99</v>
      </c>
      <c r="J59" s="19">
        <v>3.8580000000000001</v>
      </c>
      <c r="K59" s="26">
        <f>YEAR(Table1[[#This Row],[DUZP (DMR)]])</f>
        <v>2023</v>
      </c>
      <c r="L59" s="26">
        <f>MONTH(Table1[[#This Row],[DUZP (DMR)]])</f>
        <v>10</v>
      </c>
      <c r="M59" s="60">
        <f>Table1[[#This Row],[Č.celk. bez DPH]]/1000/Table1[[#This Row],[MWh]]</f>
        <v>7.1730870917573872</v>
      </c>
    </row>
    <row r="60" spans="1:13" x14ac:dyDescent="0.25">
      <c r="A60" s="5">
        <v>45260</v>
      </c>
      <c r="B60" s="3" t="s">
        <v>7</v>
      </c>
      <c r="C60" s="3" t="s">
        <v>76</v>
      </c>
      <c r="D60" s="3" t="s">
        <v>100</v>
      </c>
      <c r="E60" s="47">
        <v>38024.550000000003</v>
      </c>
      <c r="F60" s="38">
        <v>7985.16</v>
      </c>
      <c r="G60" s="38">
        <v>46009.71</v>
      </c>
      <c r="H60" s="38" t="s">
        <v>78</v>
      </c>
      <c r="I60" s="3" t="s">
        <v>101</v>
      </c>
      <c r="J60" s="19">
        <v>5.4589999999999996</v>
      </c>
      <c r="K60" s="26">
        <f>YEAR(Table1[[#This Row],[DUZP (DMR)]])</f>
        <v>2023</v>
      </c>
      <c r="L60" s="26">
        <f>MONTH(Table1[[#This Row],[DUZP (DMR)]])</f>
        <v>11</v>
      </c>
      <c r="M60" s="60">
        <f>Table1[[#This Row],[Č.celk. bez DPH]]/1000/Table1[[#This Row],[MWh]]</f>
        <v>6.9654790254625407</v>
      </c>
    </row>
    <row r="61" spans="1:13" x14ac:dyDescent="0.25">
      <c r="A61" s="22">
        <v>45291</v>
      </c>
      <c r="B61" s="23" t="s">
        <v>7</v>
      </c>
      <c r="C61" s="23" t="s">
        <v>76</v>
      </c>
      <c r="D61" s="23">
        <v>4109425551</v>
      </c>
      <c r="E61" s="48">
        <v>45856.06</v>
      </c>
      <c r="F61" s="50">
        <v>9629.77</v>
      </c>
      <c r="G61" s="50">
        <v>55485.83</v>
      </c>
      <c r="H61" s="50" t="s">
        <v>78</v>
      </c>
      <c r="I61" s="23" t="s">
        <v>102</v>
      </c>
      <c r="J61" s="25">
        <v>6.6820000000000004</v>
      </c>
      <c r="K61" s="26">
        <f>YEAR(Table1[[#This Row],[DUZP (DMR)]])</f>
        <v>2023</v>
      </c>
      <c r="L61" s="26">
        <f>MONTH(Table1[[#This Row],[DUZP (DMR)]])</f>
        <v>12</v>
      </c>
      <c r="M61" s="60">
        <f>Table1[[#This Row],[Č.celk. bez DPH]]/1000/Table1[[#This Row],[MWh]]</f>
        <v>6.862624962586052</v>
      </c>
    </row>
    <row r="62" spans="1:13" x14ac:dyDescent="0.25">
      <c r="A62" s="5">
        <v>45322</v>
      </c>
      <c r="B62" s="3" t="s">
        <v>7</v>
      </c>
      <c r="C62" s="3" t="s">
        <v>109</v>
      </c>
      <c r="D62" s="3"/>
      <c r="E62" s="47">
        <v>59819.28</v>
      </c>
      <c r="F62" s="38"/>
      <c r="G62" s="38"/>
      <c r="H62" s="38"/>
      <c r="I62" s="3" t="s">
        <v>109</v>
      </c>
      <c r="J62" s="19">
        <v>7.4660000000000002</v>
      </c>
      <c r="K62" s="26">
        <f>YEAR(Table1[[#This Row],[DUZP (DMR)]])</f>
        <v>2024</v>
      </c>
      <c r="L62" s="26">
        <f>MONTH(Table1[[#This Row],[DUZP (DMR)]])</f>
        <v>1</v>
      </c>
      <c r="M62" s="60">
        <f>Table1[[#This Row],[Č.celk. bez DPH]]/1000/Table1[[#This Row],[MWh]]</f>
        <v>8.0122260916153216</v>
      </c>
    </row>
    <row r="63" spans="1:13" x14ac:dyDescent="0.25">
      <c r="A63" s="5">
        <v>45351</v>
      </c>
      <c r="B63" s="3" t="s">
        <v>7</v>
      </c>
      <c r="C63" s="3" t="s">
        <v>111</v>
      </c>
      <c r="D63" s="3"/>
      <c r="E63" s="47">
        <v>42086.78</v>
      </c>
      <c r="F63" s="38"/>
      <c r="G63" s="38"/>
      <c r="H63" s="38"/>
      <c r="I63" s="3" t="s">
        <v>111</v>
      </c>
      <c r="J63" s="19">
        <v>5.1440000000000001</v>
      </c>
      <c r="K63" s="26">
        <f>YEAR(Table1[[#This Row],[DUZP (DMR)]])</f>
        <v>2024</v>
      </c>
      <c r="L63" s="26">
        <f>MONTH(Table1[[#This Row],[DUZP (DMR)]])</f>
        <v>2</v>
      </c>
      <c r="M63" s="60">
        <f>Table1[[#This Row],[Č.celk. bez DPH]]/1000/Table1[[#This Row],[MWh]]</f>
        <v>8.1817223950233267</v>
      </c>
    </row>
    <row r="64" spans="1:13" x14ac:dyDescent="0.25">
      <c r="A64" s="5">
        <v>45382</v>
      </c>
      <c r="B64" s="3" t="s">
        <v>7</v>
      </c>
      <c r="C64" s="3" t="s">
        <v>114</v>
      </c>
      <c r="D64" s="3"/>
      <c r="E64" s="47">
        <v>40546.239999999998</v>
      </c>
      <c r="F64" s="38"/>
      <c r="G64" s="38"/>
      <c r="H64" s="38"/>
      <c r="I64" s="3" t="s">
        <v>114</v>
      </c>
      <c r="J64" s="19">
        <v>4.9400000000000004</v>
      </c>
      <c r="K64" s="26">
        <f>YEAR(Table1[[#This Row],[DUZP (DMR)]])</f>
        <v>2024</v>
      </c>
      <c r="L64" s="26">
        <f>MONTH(Table1[[#This Row],[DUZP (DMR)]])</f>
        <v>3</v>
      </c>
      <c r="M64" s="60">
        <f>Table1[[#This Row],[Č.celk. bez DPH]]/1000/Table1[[#This Row],[MWh]]</f>
        <v>8.2077408906882585</v>
      </c>
    </row>
    <row r="65" spans="1:13" x14ac:dyDescent="0.25">
      <c r="A65" s="5">
        <v>45412</v>
      </c>
      <c r="B65" s="3" t="s">
        <v>7</v>
      </c>
      <c r="C65" s="3" t="s">
        <v>117</v>
      </c>
      <c r="D65" s="3"/>
      <c r="E65" s="47">
        <v>33993.089999999997</v>
      </c>
      <c r="F65" s="38"/>
      <c r="G65" s="38"/>
      <c r="H65" s="38"/>
      <c r="I65" s="3" t="s">
        <v>117</v>
      </c>
      <c r="J65" s="19">
        <v>4.0590000000000002</v>
      </c>
      <c r="K65" s="26">
        <f>YEAR(Table1[[#This Row],[DUZP (DMR)]])</f>
        <v>2024</v>
      </c>
      <c r="L65" s="26">
        <f>MONTH(Table1[[#This Row],[DUZP (DMR)]])</f>
        <v>4</v>
      </c>
      <c r="M65" s="60">
        <f>Table1[[#This Row],[Č.celk. bez DPH]]/1000/Table1[[#This Row],[MWh]]</f>
        <v>8.374745011086473</v>
      </c>
    </row>
    <row r="66" spans="1:13" x14ac:dyDescent="0.25">
      <c r="A66" s="5">
        <v>45443</v>
      </c>
      <c r="B66" s="3" t="s">
        <v>7</v>
      </c>
      <c r="C66" s="3" t="s">
        <v>120</v>
      </c>
      <c r="D66" s="3"/>
      <c r="E66" s="47">
        <v>27126.43</v>
      </c>
      <c r="F66" s="38"/>
      <c r="G66" s="38"/>
      <c r="H66" s="38"/>
      <c r="I66" s="3" t="s">
        <v>120</v>
      </c>
      <c r="J66" s="19">
        <v>3.1459999999999999</v>
      </c>
      <c r="K66" s="26">
        <f>YEAR(Table1[[#This Row],[DUZP (DMR)]])</f>
        <v>2024</v>
      </c>
      <c r="L66" s="26">
        <f>MONTH(Table1[[#This Row],[DUZP (DMR)]])</f>
        <v>5</v>
      </c>
      <c r="M66" s="60">
        <f>Table1[[#This Row],[Č.celk. bez DPH]]/1000/Table1[[#This Row],[MWh]]</f>
        <v>8.6225143038779404</v>
      </c>
    </row>
    <row r="67" spans="1:13" x14ac:dyDescent="0.25">
      <c r="A67" s="5">
        <v>45473</v>
      </c>
      <c r="B67" s="3" t="s">
        <v>7</v>
      </c>
      <c r="C67" s="3" t="s">
        <v>122</v>
      </c>
      <c r="D67" s="3"/>
      <c r="E67" s="47">
        <v>24947.759999999998</v>
      </c>
      <c r="F67" s="38"/>
      <c r="G67" s="38"/>
      <c r="H67" s="38"/>
      <c r="I67" s="3" t="s">
        <v>122</v>
      </c>
      <c r="J67" s="19">
        <v>2.8420000000000001</v>
      </c>
      <c r="K67" s="26">
        <f>YEAR(Table1[[#This Row],[DUZP (DMR)]])</f>
        <v>2024</v>
      </c>
      <c r="L67" s="26">
        <f>MONTH(Table1[[#This Row],[DUZP (DMR)]])</f>
        <v>6</v>
      </c>
      <c r="M67" s="60">
        <f>Table1[[#This Row],[Č.celk. bez DPH]]/1000/Table1[[#This Row],[MWh]]</f>
        <v>8.7782406755805766</v>
      </c>
    </row>
    <row r="68" spans="1:13" x14ac:dyDescent="0.25">
      <c r="A68" s="5">
        <v>45504</v>
      </c>
      <c r="B68" s="3" t="s">
        <v>7</v>
      </c>
      <c r="C68" s="3" t="s">
        <v>124</v>
      </c>
      <c r="D68" s="3"/>
      <c r="E68" s="47">
        <v>27039.75</v>
      </c>
      <c r="F68" s="38"/>
      <c r="G68" s="38"/>
      <c r="H68" s="38"/>
      <c r="I68" s="3" t="s">
        <v>124</v>
      </c>
      <c r="J68" s="19">
        <v>3.1110000000000002</v>
      </c>
      <c r="K68" s="26">
        <f>YEAR(Table1[[#This Row],[DUZP (DMR)]])</f>
        <v>2024</v>
      </c>
      <c r="L68" s="26">
        <f>MONTH(Table1[[#This Row],[DUZP (DMR)]])</f>
        <v>7</v>
      </c>
      <c r="M68" s="60">
        <f>Table1[[#This Row],[Č.celk. bez DPH]]/1000/Table1[[#This Row],[MWh]]</f>
        <v>8.6916586306653816</v>
      </c>
    </row>
    <row r="69" spans="1:13" x14ac:dyDescent="0.25">
      <c r="A69" s="5">
        <v>45535</v>
      </c>
      <c r="B69" s="3" t="s">
        <v>7</v>
      </c>
      <c r="C69" s="3" t="s">
        <v>126</v>
      </c>
      <c r="D69" s="3"/>
      <c r="E69" s="47">
        <v>25901.82</v>
      </c>
      <c r="F69" s="38"/>
      <c r="G69" s="38"/>
      <c r="H69" s="38"/>
      <c r="I69" s="3" t="s">
        <v>126</v>
      </c>
      <c r="J69" s="19">
        <v>2.972</v>
      </c>
      <c r="K69" s="26">
        <f>YEAR(Table1[[#This Row],[DUZP (DMR)]])</f>
        <v>2024</v>
      </c>
      <c r="L69" s="26">
        <f>MONTH(Table1[[#This Row],[DUZP (DMR)]])</f>
        <v>8</v>
      </c>
      <c r="M69" s="60">
        <f>Table1[[#This Row],[Č.celk. bez DPH]]/1000/Table1[[#This Row],[MWh]]</f>
        <v>8.7152826379542407</v>
      </c>
    </row>
    <row r="70" spans="1:13" x14ac:dyDescent="0.25">
      <c r="A70" s="5">
        <v>45565</v>
      </c>
      <c r="B70" s="3" t="s">
        <v>7</v>
      </c>
      <c r="C70" s="3" t="s">
        <v>128</v>
      </c>
      <c r="D70" s="3"/>
      <c r="E70" s="47">
        <v>28310.82</v>
      </c>
      <c r="F70" s="38"/>
      <c r="G70" s="38"/>
      <c r="H70" s="38"/>
      <c r="I70" s="3" t="s">
        <v>128</v>
      </c>
      <c r="J70" s="19">
        <v>3.2730000000000001</v>
      </c>
      <c r="K70" s="26">
        <f>YEAR(Table1[[#This Row],[DUZP (DMR)]])</f>
        <v>2024</v>
      </c>
      <c r="L70" s="26">
        <f>MONTH(Table1[[#This Row],[DUZP (DMR)]])</f>
        <v>9</v>
      </c>
      <c r="M70" s="60">
        <f>Table1[[#This Row],[Č.celk. bez DPH]]/1000/Table1[[#This Row],[MWh]]</f>
        <v>8.6498075160403296</v>
      </c>
    </row>
    <row r="71" spans="1:13" x14ac:dyDescent="0.25">
      <c r="A71" s="5">
        <v>45596</v>
      </c>
      <c r="B71" s="3" t="s">
        <v>7</v>
      </c>
      <c r="C71" s="3" t="s">
        <v>130</v>
      </c>
      <c r="D71" s="3"/>
      <c r="E71" s="47">
        <v>42319.07</v>
      </c>
      <c r="F71" s="38"/>
      <c r="G71" s="38"/>
      <c r="H71" s="38"/>
      <c r="I71" s="3" t="s">
        <v>130</v>
      </c>
      <c r="J71" s="19">
        <v>4.6050000000000004</v>
      </c>
      <c r="K71" s="26">
        <f>YEAR(Table1[[#This Row],[DUZP (DMR)]])</f>
        <v>2024</v>
      </c>
      <c r="L71" s="26">
        <f>MONTH(Table1[[#This Row],[DUZP (DMR)]])</f>
        <v>10</v>
      </c>
      <c r="M71" s="60">
        <f>Table1[[#This Row],[Č.celk. bez DPH]]/1000/Table1[[#This Row],[MWh]]</f>
        <v>9.1898089033659058</v>
      </c>
    </row>
    <row r="72" spans="1:13" x14ac:dyDescent="0.25">
      <c r="A72" s="5">
        <v>45626</v>
      </c>
      <c r="B72" s="3" t="s">
        <v>7</v>
      </c>
      <c r="C72" s="3" t="s">
        <v>132</v>
      </c>
      <c r="D72" s="3"/>
      <c r="E72" s="47">
        <v>44613.01</v>
      </c>
      <c r="F72" s="38"/>
      <c r="G72" s="38"/>
      <c r="H72" s="38"/>
      <c r="I72" s="3" t="s">
        <v>132</v>
      </c>
      <c r="J72" s="19">
        <v>6.0369999999999999</v>
      </c>
      <c r="K72" s="26">
        <f>YEAR(Table1[[#This Row],[DUZP (DMR)]])</f>
        <v>2024</v>
      </c>
      <c r="L72" s="26">
        <f>MONTH(Table1[[#This Row],[DUZP (DMR)]])</f>
        <v>11</v>
      </c>
      <c r="M72" s="60">
        <f>Table1[[#This Row],[Č.celk. bez DPH]]/1000/Table1[[#This Row],[MWh]]</f>
        <v>7.3899304290210379</v>
      </c>
    </row>
    <row r="73" spans="1:13" x14ac:dyDescent="0.25">
      <c r="A73" s="22">
        <v>45657</v>
      </c>
      <c r="B73" s="3" t="s">
        <v>7</v>
      </c>
      <c r="C73" s="3" t="s">
        <v>134</v>
      </c>
      <c r="D73" s="23"/>
      <c r="E73" s="48">
        <v>47534.98</v>
      </c>
      <c r="F73" s="50"/>
      <c r="G73" s="50"/>
      <c r="H73" s="50"/>
      <c r="I73" s="3" t="s">
        <v>134</v>
      </c>
      <c r="J73" s="25">
        <v>6.4509999999999996</v>
      </c>
      <c r="K73" s="26">
        <f>YEAR(Table1[[#This Row],[DUZP (DMR)]])</f>
        <v>2024</v>
      </c>
      <c r="L73" s="26">
        <f>MONTH(Table1[[#This Row],[DUZP (DMR)]])</f>
        <v>12</v>
      </c>
      <c r="M73" s="60">
        <f>Table1[[#This Row],[Č.celk. bez DPH]]/1000/Table1[[#This Row],[MWh]]</f>
        <v>7.3686219190823143</v>
      </c>
    </row>
    <row r="74" spans="1:13" x14ac:dyDescent="0.25">
      <c r="A74" s="5">
        <v>45694</v>
      </c>
      <c r="B74" s="3" t="s">
        <v>7</v>
      </c>
      <c r="C74" s="3" t="s">
        <v>76</v>
      </c>
      <c r="D74" s="3" t="s">
        <v>136</v>
      </c>
      <c r="E74" s="47">
        <v>53985.37</v>
      </c>
      <c r="F74" s="38">
        <v>11336.93</v>
      </c>
      <c r="G74" s="38">
        <v>65322.3</v>
      </c>
      <c r="H74" s="38" t="s">
        <v>78</v>
      </c>
      <c r="I74" s="3" t="s">
        <v>137</v>
      </c>
      <c r="J74" s="19">
        <v>7.3609999999999998</v>
      </c>
      <c r="K74" s="26">
        <f>YEAR(Table1[[#This Row],[DUZP (DMR)]])</f>
        <v>2025</v>
      </c>
      <c r="L74" s="26">
        <f>MONTH(Table1[[#This Row],[DUZP (DMR)]])</f>
        <v>2</v>
      </c>
      <c r="M74" s="60">
        <f>Table1[[#This Row],[Č.celk. bez DPH]]/1000/Table1[[#This Row],[MWh]]</f>
        <v>7.3339722863741343</v>
      </c>
    </row>
    <row r="75" spans="1:13" x14ac:dyDescent="0.25">
      <c r="A75" s="5">
        <v>45722</v>
      </c>
      <c r="B75" s="3" t="s">
        <v>7</v>
      </c>
      <c r="C75" s="3" t="s">
        <v>76</v>
      </c>
      <c r="D75" s="3" t="s">
        <v>138</v>
      </c>
      <c r="E75" s="47">
        <v>44043.02</v>
      </c>
      <c r="F75" s="38">
        <v>9249.0300000000007</v>
      </c>
      <c r="G75" s="38">
        <v>53292.05</v>
      </c>
      <c r="H75" s="38" t="s">
        <v>78</v>
      </c>
      <c r="I75" s="3" t="s">
        <v>139</v>
      </c>
      <c r="J75" s="19">
        <v>5.8620000000000001</v>
      </c>
      <c r="K75" s="26">
        <f>YEAR(Table1[[#This Row],[DUZP (DMR)]])</f>
        <v>2025</v>
      </c>
      <c r="L75" s="26">
        <f>MONTH(Table1[[#This Row],[DUZP (DMR)]])</f>
        <v>3</v>
      </c>
      <c r="M75" s="60">
        <f>Table1[[#This Row],[Č.celk. bez DPH]]/1000/Table1[[#This Row],[MWh]]</f>
        <v>7.5133094506994196</v>
      </c>
    </row>
    <row r="76" spans="1:13" x14ac:dyDescent="0.25">
      <c r="A76" s="5">
        <v>45751</v>
      </c>
      <c r="B76" s="3" t="s">
        <v>7</v>
      </c>
      <c r="C76" s="3" t="s">
        <v>76</v>
      </c>
      <c r="D76" s="3" t="s">
        <v>140</v>
      </c>
      <c r="E76" s="47">
        <v>35277.870000000003</v>
      </c>
      <c r="F76" s="38">
        <v>7408.35</v>
      </c>
      <c r="G76" s="38">
        <v>42686.22</v>
      </c>
      <c r="H76" s="38" t="s">
        <v>78</v>
      </c>
      <c r="I76" s="3" t="s">
        <v>141</v>
      </c>
      <c r="J76" s="19">
        <v>4.5890000000000004</v>
      </c>
      <c r="K76" s="26">
        <f>YEAR(Table1[[#This Row],[DUZP (DMR)]])</f>
        <v>2025</v>
      </c>
      <c r="L76" s="26">
        <f>MONTH(Table1[[#This Row],[DUZP (DMR)]])</f>
        <v>4</v>
      </c>
      <c r="M76" s="60">
        <f>Table1[[#This Row],[Č.celk. bez DPH]]/1000/Table1[[#This Row],[MWh]]</f>
        <v>7.6874852909130524</v>
      </c>
    </row>
    <row r="77" spans="1:13" x14ac:dyDescent="0.25">
      <c r="A77" s="5">
        <v>45784</v>
      </c>
      <c r="B77" s="3" t="s">
        <v>7</v>
      </c>
      <c r="C77" s="3" t="s">
        <v>76</v>
      </c>
      <c r="D77" s="3" t="s">
        <v>142</v>
      </c>
      <c r="E77" s="47">
        <v>27826.49</v>
      </c>
      <c r="F77" s="38">
        <v>5843.56</v>
      </c>
      <c r="G77" s="38">
        <v>33670.050000000003</v>
      </c>
      <c r="H77" s="38" t="s">
        <v>78</v>
      </c>
      <c r="I77" s="3" t="s">
        <v>143</v>
      </c>
      <c r="J77" s="19">
        <v>3.5150000000000001</v>
      </c>
      <c r="K77" s="26">
        <f>YEAR(Table1[[#This Row],[DUZP (DMR)]])</f>
        <v>2025</v>
      </c>
      <c r="L77" s="26">
        <f>MONTH(Table1[[#This Row],[DUZP (DMR)]])</f>
        <v>5</v>
      </c>
      <c r="M77" s="60">
        <f>Table1[[#This Row],[Č.celk. bez DPH]]/1000/Table1[[#This Row],[MWh]]</f>
        <v>7.9164978662873402</v>
      </c>
    </row>
    <row r="78" spans="1:13" x14ac:dyDescent="0.25">
      <c r="A78" s="5">
        <v>45813</v>
      </c>
      <c r="B78" s="3" t="s">
        <v>7</v>
      </c>
      <c r="C78" s="3" t="s">
        <v>76</v>
      </c>
      <c r="D78" s="3" t="s">
        <v>144</v>
      </c>
      <c r="E78" s="47">
        <v>23806.51</v>
      </c>
      <c r="F78" s="38">
        <v>4999.37</v>
      </c>
      <c r="G78" s="38">
        <v>28805.88</v>
      </c>
      <c r="H78" s="38" t="s">
        <v>78</v>
      </c>
      <c r="I78" s="3" t="s">
        <v>145</v>
      </c>
      <c r="J78" s="19">
        <v>2.9180000000000001</v>
      </c>
      <c r="K78" s="26">
        <f>YEAR(Table1[[#This Row],[DUZP (DMR)]])</f>
        <v>2025</v>
      </c>
      <c r="L78" s="26">
        <f>MONTH(Table1[[#This Row],[DUZP (DMR)]])</f>
        <v>6</v>
      </c>
      <c r="M78" s="60">
        <f>Table1[[#This Row],[Č.celk. bez DPH]]/1000/Table1[[#This Row],[MWh]]</f>
        <v>8.1585023989033587</v>
      </c>
    </row>
    <row r="79" spans="1:13" x14ac:dyDescent="0.25">
      <c r="A79" s="5">
        <v>45842</v>
      </c>
      <c r="B79" s="3" t="s">
        <v>7</v>
      </c>
      <c r="C79" s="3" t="s">
        <v>76</v>
      </c>
      <c r="D79" s="3" t="s">
        <v>146</v>
      </c>
      <c r="E79" s="47">
        <v>22014.45</v>
      </c>
      <c r="F79" s="38">
        <v>4623.03</v>
      </c>
      <c r="G79" s="38">
        <v>26637.48</v>
      </c>
      <c r="H79" s="38" t="s">
        <v>78</v>
      </c>
      <c r="I79" s="3" t="s">
        <v>147</v>
      </c>
      <c r="J79" s="19">
        <v>2.6549999999999998</v>
      </c>
      <c r="K79" s="26">
        <f>YEAR(Table1[[#This Row],[DUZP (DMR)]])</f>
        <v>2025</v>
      </c>
      <c r="L79" s="26">
        <f>MONTH(Table1[[#This Row],[DUZP (DMR)]])</f>
        <v>7</v>
      </c>
      <c r="M79" s="60">
        <f>Table1[[#This Row],[Č.celk. bez DPH]]/1000/Table1[[#This Row],[MWh]]</f>
        <v>8.2916949152542383</v>
      </c>
    </row>
    <row r="80" spans="1:13" x14ac:dyDescent="0.25">
      <c r="A80" s="5">
        <v>45875</v>
      </c>
      <c r="B80" s="3" t="s">
        <v>7</v>
      </c>
      <c r="C80" s="3" t="s">
        <v>76</v>
      </c>
      <c r="D80" s="3" t="s">
        <v>148</v>
      </c>
      <c r="E80" s="47">
        <v>23907.1</v>
      </c>
      <c r="F80" s="38">
        <v>5020.49</v>
      </c>
      <c r="G80" s="38">
        <v>28927.59</v>
      </c>
      <c r="H80" s="38" t="s">
        <v>78</v>
      </c>
      <c r="I80" s="3" t="s">
        <v>149</v>
      </c>
      <c r="J80" s="19">
        <v>2.9159999999999999</v>
      </c>
      <c r="K80" s="26">
        <f>YEAR(Table1[[#This Row],[DUZP (DMR)]])</f>
        <v>2025</v>
      </c>
      <c r="L80" s="26">
        <f>MONTH(Table1[[#This Row],[DUZP (DMR)]])</f>
        <v>8</v>
      </c>
      <c r="M80" s="60">
        <f>Table1[[#This Row],[Č.celk. bez DPH]]/1000/Table1[[#This Row],[MWh]]</f>
        <v>8.1985939643347052</v>
      </c>
    </row>
    <row r="81" spans="1:13" x14ac:dyDescent="0.25">
      <c r="A81" s="5">
        <v>45904</v>
      </c>
      <c r="B81" s="3" t="s">
        <v>7</v>
      </c>
      <c r="C81" s="3" t="s">
        <v>76</v>
      </c>
      <c r="D81" s="3" t="s">
        <v>150</v>
      </c>
      <c r="E81" s="47">
        <v>22165.51</v>
      </c>
      <c r="F81" s="38">
        <v>4654.76</v>
      </c>
      <c r="G81" s="38">
        <v>26820.27</v>
      </c>
      <c r="H81" s="38" t="s">
        <v>78</v>
      </c>
      <c r="I81" s="3" t="s">
        <v>151</v>
      </c>
      <c r="J81" s="19">
        <v>2.681</v>
      </c>
      <c r="K81" s="26">
        <f>YEAR(Table1[[#This Row],[DUZP (DMR)]])</f>
        <v>2025</v>
      </c>
      <c r="L81" s="26">
        <f>MONTH(Table1[[#This Row],[DUZP (DMR)]])</f>
        <v>9</v>
      </c>
      <c r="M81" s="60">
        <f>Table1[[#This Row],[Č.celk. bez DPH]]/1000/Table1[[#This Row],[MWh]]</f>
        <v>8.2676277508392388</v>
      </c>
    </row>
    <row r="82" spans="1:13" x14ac:dyDescent="0.25">
      <c r="A82" s="5">
        <v>45933</v>
      </c>
      <c r="B82" s="3" t="s">
        <v>7</v>
      </c>
      <c r="C82" s="3" t="s">
        <v>76</v>
      </c>
      <c r="D82" s="3" t="s">
        <v>152</v>
      </c>
      <c r="E82" s="47">
        <v>25466.400000000001</v>
      </c>
      <c r="F82" s="38">
        <v>5347.94</v>
      </c>
      <c r="G82" s="38">
        <v>30814.34</v>
      </c>
      <c r="H82" s="38" t="s">
        <v>78</v>
      </c>
      <c r="I82" s="3" t="s">
        <v>153</v>
      </c>
      <c r="J82" s="19">
        <v>3.1539999999999999</v>
      </c>
      <c r="K82" s="26">
        <f>YEAR(Table1[[#This Row],[DUZP (DMR)]])</f>
        <v>2025</v>
      </c>
      <c r="L82" s="26">
        <f>MONTH(Table1[[#This Row],[DUZP (DMR)]])</f>
        <v>10</v>
      </c>
      <c r="M82" s="60">
        <f>Table1[[#This Row],[Č.celk. bez DPH]]/1000/Table1[[#This Row],[MWh]]</f>
        <v>8.0743183259353213</v>
      </c>
    </row>
    <row r="83" spans="1:13" x14ac:dyDescent="0.25">
      <c r="A83" s="5">
        <v>45967</v>
      </c>
      <c r="B83" s="3" t="s">
        <v>7</v>
      </c>
      <c r="C83" s="3" t="s">
        <v>76</v>
      </c>
      <c r="D83" s="3" t="s">
        <v>154</v>
      </c>
      <c r="E83" s="47">
        <v>28883.41</v>
      </c>
      <c r="F83" s="38">
        <v>6065.52</v>
      </c>
      <c r="G83" s="38">
        <v>34948.93</v>
      </c>
      <c r="H83" s="38" t="s">
        <v>78</v>
      </c>
      <c r="I83" s="3" t="s">
        <v>155</v>
      </c>
      <c r="J83" s="19">
        <v>4.0579999999999998</v>
      </c>
      <c r="K83" s="26">
        <f>YEAR(Table1[[#This Row],[DUZP (DMR)]])</f>
        <v>2025</v>
      </c>
      <c r="L83" s="26">
        <f>MONTH(Table1[[#This Row],[DUZP (DMR)]])</f>
        <v>11</v>
      </c>
      <c r="M83" s="60">
        <f>Table1[[#This Row],[Č.celk. bez DPH]]/1000/Table1[[#This Row],[MWh]]</f>
        <v>7.1176466239526865</v>
      </c>
    </row>
    <row r="84" spans="1:13" x14ac:dyDescent="0.25">
      <c r="A84" s="5">
        <v>45995</v>
      </c>
      <c r="B84" s="3" t="s">
        <v>7</v>
      </c>
      <c r="C84" s="3" t="s">
        <v>76</v>
      </c>
      <c r="D84" s="3" t="s">
        <v>156</v>
      </c>
      <c r="E84" s="47">
        <v>37006.49</v>
      </c>
      <c r="F84" s="38">
        <v>7771.36</v>
      </c>
      <c r="G84" s="38">
        <v>44777.85</v>
      </c>
      <c r="H84" s="38" t="s">
        <v>78</v>
      </c>
      <c r="I84" s="3" t="s">
        <v>157</v>
      </c>
      <c r="J84" s="19">
        <v>5.41</v>
      </c>
      <c r="K84" s="26">
        <f>YEAR(Table1[[#This Row],[DUZP (DMR)]])</f>
        <v>2025</v>
      </c>
      <c r="L84" s="26">
        <f>MONTH(Table1[[#This Row],[DUZP (DMR)]])</f>
        <v>12</v>
      </c>
      <c r="M84" s="60">
        <f>Table1[[#This Row],[Č.celk. bez DPH]]/1000/Table1[[#This Row],[MWh]]</f>
        <v>6.8403863216266174</v>
      </c>
    </row>
    <row r="85" spans="1:13" x14ac:dyDescent="0.25">
      <c r="A85" s="22">
        <v>46022</v>
      </c>
      <c r="B85" s="23" t="s">
        <v>7</v>
      </c>
      <c r="C85" s="23" t="s">
        <v>76</v>
      </c>
      <c r="D85" s="23" t="s">
        <v>158</v>
      </c>
      <c r="E85" s="48">
        <v>39207.230000000003</v>
      </c>
      <c r="F85" s="50">
        <v>8233.52</v>
      </c>
      <c r="G85" s="50">
        <v>47440.75</v>
      </c>
      <c r="H85" s="50" t="s">
        <v>78</v>
      </c>
      <c r="I85" s="23" t="s">
        <v>159</v>
      </c>
      <c r="J85" s="25">
        <v>5.76</v>
      </c>
      <c r="K85" s="26">
        <f>YEAR(Table1[[#This Row],[DUZP (DMR)]])</f>
        <v>2025</v>
      </c>
      <c r="L85" s="26">
        <f>MONTH(Table1[[#This Row],[DUZP (DMR)]])</f>
        <v>12</v>
      </c>
      <c r="M85" s="60">
        <f>Table1[[#This Row],[Č.celk. bez DPH]]/1000/Table1[[#This Row],[MWh]]</f>
        <v>6.8068107638888895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7393-C094-4890-B1DB-A46E268E6251}">
  <sheetPr>
    <pageSetUpPr fitToPage="1"/>
  </sheetPr>
  <dimension ref="A1:I14"/>
  <sheetViews>
    <sheetView tabSelected="1" zoomScale="115" zoomScaleNormal="115" workbookViewId="0">
      <selection activeCell="A3" sqref="A3"/>
    </sheetView>
  </sheetViews>
  <sheetFormatPr defaultRowHeight="15" x14ac:dyDescent="0.25"/>
  <cols>
    <col min="1" max="1" width="7.28515625" bestFit="1" customWidth="1"/>
    <col min="2" max="2" width="12.5703125" bestFit="1" customWidth="1"/>
    <col min="3" max="3" width="16.140625" bestFit="1" customWidth="1"/>
    <col min="4" max="4" width="12.28515625" bestFit="1" customWidth="1"/>
    <col min="5" max="5" width="12.5703125" bestFit="1" customWidth="1"/>
    <col min="6" max="6" width="16.42578125" bestFit="1" customWidth="1"/>
    <col min="7" max="7" width="19.85546875" bestFit="1" customWidth="1"/>
    <col min="8" max="8" width="16" bestFit="1" customWidth="1"/>
    <col min="9" max="9" width="16.42578125" bestFit="1" customWidth="1"/>
    <col min="10" max="10" width="10.85546875" bestFit="1" customWidth="1"/>
    <col min="11" max="39" width="6" bestFit="1" customWidth="1"/>
    <col min="40" max="40" width="11.28515625" bestFit="1" customWidth="1"/>
  </cols>
  <sheetData>
    <row r="1" spans="1:9" ht="28.5" customHeight="1" x14ac:dyDescent="0.4">
      <c r="A1" s="74" t="s">
        <v>161</v>
      </c>
      <c r="B1" s="74"/>
      <c r="C1" s="74"/>
      <c r="D1" s="74"/>
      <c r="E1" s="74"/>
      <c r="F1" s="74"/>
      <c r="G1" s="74"/>
      <c r="H1" s="74"/>
      <c r="I1" s="74"/>
    </row>
    <row r="2" spans="1:9" ht="28.5" customHeight="1" x14ac:dyDescent="0.3">
      <c r="A2" s="75" t="s">
        <v>162</v>
      </c>
      <c r="B2" s="76"/>
      <c r="C2" s="76"/>
      <c r="D2" s="76"/>
      <c r="E2" s="76"/>
      <c r="F2" s="76"/>
      <c r="G2" s="76"/>
      <c r="H2" s="76"/>
      <c r="I2" s="76"/>
    </row>
    <row r="3" spans="1:9" ht="18.75" x14ac:dyDescent="0.3">
      <c r="A3" s="31"/>
      <c r="B3" s="30"/>
      <c r="C3" s="30"/>
      <c r="D3" s="30"/>
      <c r="E3" s="30"/>
      <c r="F3" s="30"/>
      <c r="G3" s="30"/>
      <c r="H3" s="33" t="s">
        <v>53</v>
      </c>
      <c r="I3" s="32">
        <f ca="1">TODAY()</f>
        <v>46077</v>
      </c>
    </row>
    <row r="4" spans="1:9" ht="18.75" x14ac:dyDescent="0.3">
      <c r="A4" s="31"/>
      <c r="B4" s="30"/>
      <c r="C4" s="30"/>
      <c r="D4" s="30"/>
      <c r="E4" s="30"/>
      <c r="F4" s="30"/>
      <c r="G4" s="30"/>
      <c r="H4" s="33" t="s">
        <v>69</v>
      </c>
      <c r="I4" s="32" t="s">
        <v>70</v>
      </c>
    </row>
    <row r="5" spans="1:9" ht="12.6" customHeight="1" x14ac:dyDescent="0.25"/>
    <row r="6" spans="1:9" x14ac:dyDescent="0.25">
      <c r="A6" s="27" t="s">
        <v>52</v>
      </c>
      <c r="B6" t="s">
        <v>48</v>
      </c>
      <c r="C6" t="s">
        <v>51</v>
      </c>
      <c r="D6" t="s">
        <v>49</v>
      </c>
      <c r="E6" t="s">
        <v>50</v>
      </c>
      <c r="F6" t="s">
        <v>57</v>
      </c>
      <c r="G6" t="s">
        <v>54</v>
      </c>
      <c r="H6" t="s">
        <v>55</v>
      </c>
      <c r="I6" t="s">
        <v>56</v>
      </c>
    </row>
    <row r="7" spans="1:9" x14ac:dyDescent="0.25">
      <c r="A7" s="61">
        <v>2019</v>
      </c>
      <c r="B7" s="77">
        <v>57.572000000000003</v>
      </c>
      <c r="C7" s="28">
        <v>4.7976666666666672</v>
      </c>
      <c r="D7" s="28">
        <v>3.7410000000000001</v>
      </c>
      <c r="E7" s="77">
        <v>6.9130000000000003</v>
      </c>
      <c r="F7" s="29">
        <v>240624.86</v>
      </c>
      <c r="G7" s="29">
        <v>20052.071666666667</v>
      </c>
      <c r="H7" s="29">
        <v>15804.84</v>
      </c>
      <c r="I7" s="29">
        <v>26720.92</v>
      </c>
    </row>
    <row r="8" spans="1:9" x14ac:dyDescent="0.25">
      <c r="A8" s="61">
        <v>2020</v>
      </c>
      <c r="B8" s="77">
        <v>56.383000000000003</v>
      </c>
      <c r="C8" s="28">
        <v>4.6985833333333336</v>
      </c>
      <c r="D8" s="28">
        <v>3.5</v>
      </c>
      <c r="E8" s="77">
        <v>6.6340000000000003</v>
      </c>
      <c r="F8" s="29">
        <v>259665.12999999995</v>
      </c>
      <c r="G8" s="29">
        <v>21638.76083333333</v>
      </c>
      <c r="H8" s="29">
        <v>16638.189999999999</v>
      </c>
      <c r="I8" s="29">
        <v>28857.759999999998</v>
      </c>
    </row>
    <row r="9" spans="1:9" x14ac:dyDescent="0.25">
      <c r="A9" s="61">
        <v>2021</v>
      </c>
      <c r="B9" s="77">
        <v>61.732000000000006</v>
      </c>
      <c r="C9" s="28">
        <v>5.1443333333333339</v>
      </c>
      <c r="D9" s="28">
        <v>3.2429999999999999</v>
      </c>
      <c r="E9" s="77">
        <v>8.2249999999999996</v>
      </c>
      <c r="F9" s="29">
        <v>289226.09000000003</v>
      </c>
      <c r="G9" s="29">
        <v>24102.174166666668</v>
      </c>
      <c r="H9" s="29">
        <v>16189.6</v>
      </c>
      <c r="I9" s="29">
        <v>36737.199999999997</v>
      </c>
    </row>
    <row r="10" spans="1:9" x14ac:dyDescent="0.25">
      <c r="A10" s="61">
        <v>2022</v>
      </c>
      <c r="B10" s="77">
        <v>64.082999999999998</v>
      </c>
      <c r="C10" s="28">
        <v>5.3402500000000002</v>
      </c>
      <c r="D10" s="28">
        <v>3.21</v>
      </c>
      <c r="E10" s="77">
        <v>9.0399999999999991</v>
      </c>
      <c r="F10" s="29">
        <v>322691.8</v>
      </c>
      <c r="G10" s="29">
        <v>26890.983333333334</v>
      </c>
      <c r="H10" s="29">
        <v>16566.55</v>
      </c>
      <c r="I10" s="29">
        <v>41216.11</v>
      </c>
    </row>
    <row r="11" spans="1:9" x14ac:dyDescent="0.25">
      <c r="A11" s="61">
        <v>2023</v>
      </c>
      <c r="B11" s="77">
        <v>56.483800000000002</v>
      </c>
      <c r="C11" s="28">
        <v>4.7069833333333335</v>
      </c>
      <c r="D11" s="28">
        <v>2.944</v>
      </c>
      <c r="E11" s="77">
        <v>6.9219999999999997</v>
      </c>
      <c r="F11" s="29">
        <v>350078.23</v>
      </c>
      <c r="G11" s="29">
        <v>29173.185833333333</v>
      </c>
      <c r="H11" s="29">
        <v>18351.97</v>
      </c>
      <c r="I11" s="29">
        <v>45856.06</v>
      </c>
    </row>
    <row r="12" spans="1:9" x14ac:dyDescent="0.25">
      <c r="A12" s="61">
        <v>2024</v>
      </c>
      <c r="B12" s="77">
        <v>54.046000000000006</v>
      </c>
      <c r="C12" s="28">
        <v>4.5038333333333336</v>
      </c>
      <c r="D12" s="28">
        <v>2.8420000000000001</v>
      </c>
      <c r="E12" s="77">
        <v>7.4660000000000002</v>
      </c>
      <c r="F12" s="29">
        <v>444239.02999999997</v>
      </c>
      <c r="G12" s="29">
        <v>37019.919166666667</v>
      </c>
      <c r="H12" s="29">
        <v>24947.759999999998</v>
      </c>
      <c r="I12" s="29">
        <v>59819.28</v>
      </c>
    </row>
    <row r="13" spans="1:9" x14ac:dyDescent="0.25">
      <c r="A13" s="61">
        <v>2025</v>
      </c>
      <c r="B13" s="77">
        <v>50.878999999999998</v>
      </c>
      <c r="C13" s="28">
        <v>4.2399166666666668</v>
      </c>
      <c r="D13" s="28">
        <v>2.6549999999999998</v>
      </c>
      <c r="E13" s="77">
        <v>7.3609999999999998</v>
      </c>
      <c r="F13" s="29">
        <v>383589.85</v>
      </c>
      <c r="G13" s="29">
        <v>31965.820833333331</v>
      </c>
      <c r="H13" s="29">
        <v>22014.45</v>
      </c>
      <c r="I13" s="29">
        <v>53985.37</v>
      </c>
    </row>
    <row r="14" spans="1:9" ht="11.1" customHeight="1" x14ac:dyDescent="0.25"/>
  </sheetData>
  <mergeCells count="2">
    <mergeCell ref="A1:I1"/>
    <mergeCell ref="A2:I2"/>
  </mergeCells>
  <conditionalFormatting pivot="1" sqref="F7:F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pivot="1" sqref="B7:B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5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Mesicni spotreba</vt:lpstr>
      <vt:lpstr>Spotreba data</vt:lpstr>
      <vt:lpstr>Analyza</vt:lpstr>
      <vt:lpstr>Analyza!Oblast_tisku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Jitka Maňásková</cp:lastModifiedBy>
  <cp:lastPrinted>2025-02-18T10:57:46Z</cp:lastPrinted>
  <dcterms:created xsi:type="dcterms:W3CDTF">2015-06-05T18:19:34Z</dcterms:created>
  <dcterms:modified xsi:type="dcterms:W3CDTF">2026-02-24T13:18:21Z</dcterms:modified>
</cp:coreProperties>
</file>